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4615" windowHeight="11730" activeTab="0"/>
  </bookViews>
  <sheets>
    <sheet name="entropie_1D" sheetId="1" r:id="rId1"/>
  </sheets>
  <definedNames>
    <definedName name="DELTA" localSheetId="0">'entropie_1D'!$F$6</definedName>
    <definedName name="Lim_inf_A" localSheetId="0">'entropie_1D'!$B$3</definedName>
    <definedName name="Lim_inf_B" localSheetId="0">'entropie_1D'!$B$6</definedName>
    <definedName name="Lim_inf_C" localSheetId="0">'entropie_1D'!$B$9</definedName>
    <definedName name="Lim_sup_A" localSheetId="0">'entropie_1D'!$B$4</definedName>
    <definedName name="Lim_sup_B" localSheetId="0">'entropie_1D'!$B$7</definedName>
    <definedName name="Lim_sup_C" localSheetId="0">'entropie_1D'!$B$10</definedName>
    <definedName name="N" localSheetId="0">'entropie_1D'!$P$1</definedName>
    <definedName name="nA" localSheetId="0">'entropie_1D'!$Q$1</definedName>
    <definedName name="nAA" localSheetId="0">'entropie_1D'!$T$1</definedName>
    <definedName name="nAB" localSheetId="0">'entropie_1D'!$U$1</definedName>
    <definedName name="nAC" localSheetId="0">'entropie_1D'!$V$1</definedName>
    <definedName name="nB" localSheetId="0">'entropie_1D'!$R$1</definedName>
    <definedName name="nBA" localSheetId="0">'entropie_1D'!$W$1</definedName>
    <definedName name="nBB" localSheetId="0">'entropie_1D'!$X$1</definedName>
    <definedName name="nBC" localSheetId="0">'entropie_1D'!$Y$1</definedName>
    <definedName name="nC" localSheetId="0">'entropie_1D'!$S$1</definedName>
    <definedName name="nCA" localSheetId="0">'entropie_1D'!$Z$1</definedName>
    <definedName name="nCB">'entropie_1D'!$AA$1</definedName>
    <definedName name="nCC" localSheetId="0">'entropie_1D'!$AB$1</definedName>
    <definedName name="V_min" localSheetId="0">'entropie_1D'!$F$5</definedName>
  </definedNames>
  <calcPr fullCalcOnLoad="1"/>
</workbook>
</file>

<file path=xl/sharedStrings.xml><?xml version="1.0" encoding="utf-8"?>
<sst xmlns="http://schemas.openxmlformats.org/spreadsheetml/2006/main" count="54" uniqueCount="39">
  <si>
    <t>NR.</t>
  </si>
  <si>
    <t>A</t>
  </si>
  <si>
    <t>B</t>
  </si>
  <si>
    <t>C</t>
  </si>
  <si>
    <t>nA</t>
  </si>
  <si>
    <t>nB</t>
  </si>
  <si>
    <t>nC</t>
  </si>
  <si>
    <t>n_AA</t>
  </si>
  <si>
    <t>n_AB</t>
  </si>
  <si>
    <t>n_AC</t>
  </si>
  <si>
    <t>n_BA</t>
  </si>
  <si>
    <t>n_BB</t>
  </si>
  <si>
    <t>n_BC</t>
  </si>
  <si>
    <t>n_CA</t>
  </si>
  <si>
    <t>n_CB</t>
  </si>
  <si>
    <t>n_CC</t>
  </si>
  <si>
    <t>Lim_inf_A</t>
  </si>
  <si>
    <t>Lim_sup_A</t>
  </si>
  <si>
    <t>V_max</t>
  </si>
  <si>
    <t>V_min</t>
  </si>
  <si>
    <t>Lim_inf_B</t>
  </si>
  <si>
    <t>DELTA</t>
  </si>
  <si>
    <t>Lim_sup_B</t>
  </si>
  <si>
    <t>Lim_inf_C</t>
  </si>
  <si>
    <t>Lim_sup_C</t>
  </si>
  <si>
    <t>STAREA</t>
  </si>
  <si>
    <t>X</t>
  </si>
  <si>
    <t>Y</t>
  </si>
  <si>
    <t>M_n_Tranz</t>
  </si>
  <si>
    <t>M_p_Tranz</t>
  </si>
  <si>
    <t xml:space="preserve">   </t>
  </si>
  <si>
    <t>pA</t>
  </si>
  <si>
    <t>pB</t>
  </si>
  <si>
    <t>pC</t>
  </si>
  <si>
    <t>N_ABC</t>
  </si>
  <si>
    <t>V(Ti)</t>
  </si>
  <si>
    <t>Ntranz.</t>
  </si>
  <si>
    <t>H(V(T1-T50)):</t>
  </si>
  <si>
    <t>H_max(3):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</si>
</sst>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u val="single"/>
      <sz val="14.95"/>
      <color indexed="12"/>
      <name val="Calibri"/>
      <family val="2"/>
    </font>
    <font>
      <u val="single"/>
      <sz val="14.95"/>
      <color indexed="2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9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9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4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10" xfId="0" applyFont="1" applyBorder="1" applyAlignment="1">
      <alignment/>
    </xf>
    <xf numFmtId="0" fontId="0" fillId="0" borderId="13" xfId="0" applyBorder="1" applyAlignment="1">
      <alignment/>
    </xf>
    <xf numFmtId="0" fontId="49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0" fillId="7" borderId="10" xfId="0" applyNumberFormat="1" applyFill="1" applyBorder="1" applyAlignment="1">
      <alignment/>
    </xf>
    <xf numFmtId="0" fontId="51" fillId="7" borderId="17" xfId="0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right"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 horizontal="right"/>
    </xf>
    <xf numFmtId="2" fontId="46" fillId="0" borderId="0" xfId="0" applyNumberFormat="1" applyFont="1" applyAlignment="1">
      <alignment horizontal="right"/>
    </xf>
    <xf numFmtId="2" fontId="51" fillId="7" borderId="18" xfId="0" applyNumberFormat="1" applyFont="1" applyFill="1" applyBorder="1" applyAlignment="1">
      <alignment/>
    </xf>
    <xf numFmtId="0" fontId="51" fillId="33" borderId="17" xfId="0" applyFont="1" applyFill="1" applyBorder="1" applyAlignment="1">
      <alignment/>
    </xf>
    <xf numFmtId="2" fontId="51" fillId="33" borderId="18" xfId="0" applyNumberFormat="1" applyFont="1" applyFill="1" applyBorder="1" applyAlignment="1">
      <alignment/>
    </xf>
    <xf numFmtId="0" fontId="0" fillId="34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GRUPAREA DATELOR IN TREI STARI: A,</a:t>
            </a:r>
            <a:r>
              <a:rPr lang="en-US" cap="none" sz="1600" b="1" i="0" u="none" baseline="0">
                <a:solidFill>
                  <a:srgbClr val="008000"/>
                </a:solidFill>
                <a:latin typeface="Calibri"/>
                <a:ea typeface="Calibri"/>
                <a:cs typeface="Calibri"/>
              </a:rPr>
              <a:t>B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</a:t>
            </a:r>
            <a:r>
              <a:rPr lang="en-US" cap="none" sz="16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395"/>
          <c:w val="0.915"/>
          <c:h val="0.70675"/>
        </c:manualLayout>
      </c:layout>
      <c:scatterChart>
        <c:scatterStyle val="lineMarker"/>
        <c:varyColors val="0"/>
        <c:ser>
          <c:idx val="1"/>
          <c:order val="0"/>
          <c:tx>
            <c:v>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entropie_1D!$B$15:$B$16</c:f>
              <c:numCache/>
            </c:numRef>
          </c:xVal>
          <c:yVal>
            <c:numRef>
              <c:f>entropie_1D!$C$15:$C$16</c:f>
              <c:numCache/>
            </c:numRef>
          </c:yVal>
          <c:smooth val="0"/>
        </c:ser>
        <c:ser>
          <c:idx val="2"/>
          <c:order val="1"/>
          <c:tx>
            <c:v>B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entropie_1D!$B$17:$B$18</c:f>
              <c:numCache/>
            </c:numRef>
          </c:xVal>
          <c:yVal>
            <c:numRef>
              <c:f>entropie_1D!$C$17:$C$18</c:f>
              <c:numCache/>
            </c:numRef>
          </c:yVal>
          <c:smooth val="0"/>
        </c:ser>
        <c:ser>
          <c:idx val="3"/>
          <c:order val="2"/>
          <c:tx>
            <c:v>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entropie_1D!$B$19:$B$20</c:f>
              <c:numCache/>
            </c:numRef>
          </c:xVal>
          <c:yVal>
            <c:numRef>
              <c:f>entropie_1D!$C$19:$C$20</c:f>
              <c:numCache/>
            </c:numRef>
          </c:yVal>
          <c:smooth val="0"/>
        </c:ser>
        <c:ser>
          <c:idx val="0"/>
          <c:order val="3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entropie_1D!$L$3:$L$52</c:f>
              <c:numCache/>
            </c:numRef>
          </c:yVal>
          <c:smooth val="0"/>
        </c:ser>
        <c:axId val="22949916"/>
        <c:axId val="5222653"/>
      </c:scatterChart>
      <c:valAx>
        <c:axId val="22949916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2653"/>
        <c:crosses val="autoZero"/>
        <c:crossBetween val="midCat"/>
        <c:dispUnits/>
      </c:valAx>
      <c:valAx>
        <c:axId val="5222653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Valorile V(T)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499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19050</xdr:rowOff>
    </xdr:from>
    <xdr:to>
      <xdr:col>9</xdr:col>
      <xdr:colOff>514350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2019300" y="1419225"/>
        <a:ext cx="46482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tabSelected="1" zoomScale="136" zoomScaleNormal="136" zoomScalePageLayoutView="0" workbookViewId="0" topLeftCell="A1">
      <selection activeCell="H2" sqref="H2"/>
    </sheetView>
  </sheetViews>
  <sheetFormatPr defaultColWidth="9.140625" defaultRowHeight="15"/>
  <cols>
    <col min="1" max="1" width="10.57421875" style="0" bestFit="1" customWidth="1"/>
    <col min="4" max="4" width="17.7109375" style="0" bestFit="1" customWidth="1"/>
    <col min="11" max="11" width="4.28125" style="0" bestFit="1" customWidth="1"/>
    <col min="12" max="12" width="7.00390625" style="17" bestFit="1" customWidth="1"/>
    <col min="13" max="14" width="2.28125" style="17" bestFit="1" customWidth="1"/>
    <col min="15" max="15" width="2.140625" style="17" bestFit="1" customWidth="1"/>
    <col min="16" max="16" width="10.140625" style="29" bestFit="1" customWidth="1"/>
    <col min="17" max="17" width="4.8515625" style="29" bestFit="1" customWidth="1"/>
    <col min="18" max="18" width="4.421875" style="29" bestFit="1" customWidth="1"/>
    <col min="19" max="19" width="4.7109375" style="29" customWidth="1"/>
    <col min="20" max="20" width="8.28125" style="17" bestFit="1" customWidth="1"/>
    <col min="21" max="23" width="8.140625" style="17" bestFit="1" customWidth="1"/>
    <col min="24" max="25" width="8.00390625" style="17" bestFit="1" customWidth="1"/>
    <col min="26" max="26" width="8.140625" style="17" bestFit="1" customWidth="1"/>
    <col min="27" max="28" width="8.00390625" style="17" bestFit="1" customWidth="1"/>
    <col min="29" max="29" width="11.8515625" style="17" bestFit="1" customWidth="1"/>
    <col min="30" max="30" width="14.421875" style="0" bestFit="1" customWidth="1"/>
  </cols>
  <sheetData>
    <row r="1" spans="4:29" ht="28.5" customHeight="1" thickBot="1">
      <c r="D1" s="42" t="s">
        <v>37</v>
      </c>
      <c r="E1" s="52">
        <f>J26*H26+J27*H27+J28*H28</f>
        <v>1.472964481057558</v>
      </c>
      <c r="K1" s="1"/>
      <c r="L1" s="2"/>
      <c r="M1" s="2"/>
      <c r="N1" s="2"/>
      <c r="O1" s="28"/>
      <c r="P1" s="30">
        <f>SUM(Q1:S1)</f>
        <v>50</v>
      </c>
      <c r="Q1" s="30">
        <f>SUM(Q3:Q52)</f>
        <v>17</v>
      </c>
      <c r="R1" s="30">
        <f>SUM(R3:R52)</f>
        <v>16</v>
      </c>
      <c r="S1" s="30">
        <f>SUM(S3:S52)</f>
        <v>17</v>
      </c>
      <c r="T1" s="30">
        <f aca="true" t="shared" si="0" ref="T1:AB1">SUM(T3:T101)</f>
        <v>4</v>
      </c>
      <c r="U1" s="30">
        <f t="shared" si="0"/>
        <v>8</v>
      </c>
      <c r="V1" s="30">
        <f t="shared" si="0"/>
        <v>5</v>
      </c>
      <c r="W1" s="30">
        <f t="shared" si="0"/>
        <v>3</v>
      </c>
      <c r="X1" s="30">
        <f t="shared" si="0"/>
        <v>5</v>
      </c>
      <c r="Y1" s="30">
        <f t="shared" si="0"/>
        <v>8</v>
      </c>
      <c r="Z1" s="30">
        <f t="shared" si="0"/>
        <v>9</v>
      </c>
      <c r="AA1" s="30">
        <f t="shared" si="0"/>
        <v>3</v>
      </c>
      <c r="AB1" s="30">
        <f t="shared" si="0"/>
        <v>4</v>
      </c>
      <c r="AC1" s="30">
        <f>SUM(T1:AB1)</f>
        <v>49</v>
      </c>
    </row>
    <row r="2" spans="4:29" ht="21.75" thickBot="1">
      <c r="D2" s="53" t="s">
        <v>38</v>
      </c>
      <c r="E2" s="54">
        <f>-LOG(1/3,2)</f>
        <v>1.5849625007211563</v>
      </c>
      <c r="K2" s="3" t="s">
        <v>0</v>
      </c>
      <c r="L2" s="4" t="s">
        <v>35</v>
      </c>
      <c r="M2" s="4" t="s">
        <v>1</v>
      </c>
      <c r="N2" s="4" t="s">
        <v>2</v>
      </c>
      <c r="O2" s="4" t="s">
        <v>3</v>
      </c>
      <c r="P2" s="30" t="s">
        <v>34</v>
      </c>
      <c r="Q2" s="30" t="s">
        <v>4</v>
      </c>
      <c r="R2" s="30" t="s">
        <v>5</v>
      </c>
      <c r="S2" s="30" t="s">
        <v>6</v>
      </c>
      <c r="T2" s="30" t="s">
        <v>7</v>
      </c>
      <c r="U2" s="30" t="s">
        <v>8</v>
      </c>
      <c r="V2" s="30" t="s">
        <v>9</v>
      </c>
      <c r="W2" s="30" t="s">
        <v>10</v>
      </c>
      <c r="X2" s="30" t="s">
        <v>11</v>
      </c>
      <c r="Y2" s="30" t="s">
        <v>12</v>
      </c>
      <c r="Z2" s="30" t="s">
        <v>13</v>
      </c>
      <c r="AA2" s="30" t="s">
        <v>14</v>
      </c>
      <c r="AB2" s="30" t="s">
        <v>15</v>
      </c>
      <c r="AC2" s="35" t="s">
        <v>36</v>
      </c>
    </row>
    <row r="3" spans="1:28" ht="15">
      <c r="A3" t="s">
        <v>16</v>
      </c>
      <c r="B3" s="37">
        <f>V_min</f>
        <v>17.0685</v>
      </c>
      <c r="G3" s="3"/>
      <c r="K3" s="3">
        <v>1</v>
      </c>
      <c r="L3" s="55">
        <v>17.0772</v>
      </c>
      <c r="M3" s="4" t="str">
        <f aca="true" t="shared" si="1" ref="M3:M22">IF(AND(L3&gt;=Lim_inf_A,L3&lt;Lim_sup_A),"A","")</f>
        <v>A</v>
      </c>
      <c r="N3" s="4">
        <f aca="true" t="shared" si="2" ref="N3:N22">IF(AND(L3&gt;=Lim_inf_B,L3&lt;Lim_sup_B),"B","")</f>
      </c>
      <c r="O3" s="4">
        <f aca="true" t="shared" si="3" ref="O3:O22">IF(AND(L3&gt;=Lim_inf_C,L3&lt;=Lim_sup_C),"C","")</f>
      </c>
      <c r="P3" s="29" t="str">
        <f>CONCATENATE(M3,N3,O3)</f>
        <v>A</v>
      </c>
      <c r="Q3" s="29">
        <f>IF(P3="A",1,0)</f>
        <v>1</v>
      </c>
      <c r="R3" s="29">
        <f>IF(P3="B",1,0)</f>
        <v>0</v>
      </c>
      <c r="S3" s="29">
        <f>IF(P3="C",1,0)</f>
        <v>0</v>
      </c>
      <c r="T3" s="4">
        <f>IF(AND(P3="A",P4="A"),1,0)</f>
        <v>1</v>
      </c>
      <c r="U3" s="4">
        <f>IF(AND(P3="A",P4="B"),1,0)</f>
        <v>0</v>
      </c>
      <c r="V3" s="4">
        <f>IF(AND(P3="A",P4="C"),1,0)</f>
        <v>0</v>
      </c>
      <c r="W3" s="4">
        <f>IF(AND(P3="B",P4="A"),1,0)</f>
        <v>0</v>
      </c>
      <c r="X3" s="4">
        <f>IF(AND(P3="B",P4="B"),1,0)</f>
        <v>0</v>
      </c>
      <c r="Y3" s="4">
        <f>IF(AND(P3="B",P4="C"),1,0)</f>
        <v>0</v>
      </c>
      <c r="Z3" s="4">
        <f>IF(AND(P3="C",P4="A"),1,0)</f>
        <v>0</v>
      </c>
      <c r="AA3" s="4">
        <f>IF(AND(P3="C",P4="B"),1,0)</f>
        <v>0</v>
      </c>
      <c r="AB3" s="4">
        <f>IF(AND(P3="C",P4="C"),1,0)</f>
        <v>0</v>
      </c>
    </row>
    <row r="4" spans="1:28" ht="15">
      <c r="A4" s="7" t="s">
        <v>17</v>
      </c>
      <c r="B4" s="51">
        <f>V_min+DELTA</f>
        <v>22.350533333333335</v>
      </c>
      <c r="E4" s="45" t="s">
        <v>18</v>
      </c>
      <c r="F4" s="46">
        <f>MAX(L3:L57)</f>
        <v>32.9146</v>
      </c>
      <c r="K4" s="3">
        <v>2</v>
      </c>
      <c r="L4" s="55">
        <v>19.0625</v>
      </c>
      <c r="M4" s="4" t="str">
        <f t="shared" si="1"/>
        <v>A</v>
      </c>
      <c r="N4" s="4">
        <f t="shared" si="2"/>
      </c>
      <c r="O4" s="4">
        <f t="shared" si="3"/>
      </c>
      <c r="P4" s="29" t="str">
        <f aca="true" t="shared" si="4" ref="P4:P52">CONCATENATE(M4,N4,O4)</f>
        <v>A</v>
      </c>
      <c r="Q4" s="29">
        <f aca="true" t="shared" si="5" ref="Q4:Q52">IF(P4="A",1,0)</f>
        <v>1</v>
      </c>
      <c r="R4" s="29">
        <f aca="true" t="shared" si="6" ref="R4:R52">IF(P4="B",1,0)</f>
        <v>0</v>
      </c>
      <c r="S4" s="29">
        <f aca="true" t="shared" si="7" ref="S4:S52">IF(P4="C",1,0)</f>
        <v>0</v>
      </c>
      <c r="T4" s="4">
        <f aca="true" t="shared" si="8" ref="T4:T52">IF(AND(P4="A",P5="A"),1,0)</f>
        <v>1</v>
      </c>
      <c r="U4" s="4">
        <f aca="true" t="shared" si="9" ref="U4:U52">IF(AND(P4="A",P5="B"),1,0)</f>
        <v>0</v>
      </c>
      <c r="V4" s="4">
        <f aca="true" t="shared" si="10" ref="V4:V52">IF(AND(P4="A",P5="C"),1,0)</f>
        <v>0</v>
      </c>
      <c r="W4" s="4">
        <f aca="true" t="shared" si="11" ref="W4:W52">IF(AND(P4="B",P5="A"),1,0)</f>
        <v>0</v>
      </c>
      <c r="X4" s="4">
        <f aca="true" t="shared" si="12" ref="X4:X52">IF(AND(P4="B",P5="B"),1,0)</f>
        <v>0</v>
      </c>
      <c r="Y4" s="4">
        <f aca="true" t="shared" si="13" ref="Y4:Y52">IF(AND(P4="B",P5="C"),1,0)</f>
        <v>0</v>
      </c>
      <c r="Z4" s="4">
        <f aca="true" t="shared" si="14" ref="Z4:Z52">IF(AND(P4="C",P5="A"),1,0)</f>
        <v>0</v>
      </c>
      <c r="AA4" s="4">
        <f aca="true" t="shared" si="15" ref="AA4:AA52">IF(AND(P4="C",P5="B"),1,0)</f>
        <v>0</v>
      </c>
      <c r="AB4" s="4">
        <f aca="true" t="shared" si="16" ref="AB4:AB52">IF(AND(P4="C",P5="C"),1,0)</f>
        <v>0</v>
      </c>
    </row>
    <row r="5" spans="2:28" ht="15">
      <c r="B5" s="37"/>
      <c r="E5" s="45" t="s">
        <v>19</v>
      </c>
      <c r="F5" s="46">
        <f>MIN(L3:L55)</f>
        <v>17.0685</v>
      </c>
      <c r="K5" s="3">
        <v>3</v>
      </c>
      <c r="L5" s="55">
        <v>17.7526</v>
      </c>
      <c r="M5" s="4" t="str">
        <f t="shared" si="1"/>
        <v>A</v>
      </c>
      <c r="N5" s="4">
        <f t="shared" si="2"/>
      </c>
      <c r="O5" s="4">
        <f t="shared" si="3"/>
      </c>
      <c r="P5" s="29" t="str">
        <f t="shared" si="4"/>
        <v>A</v>
      </c>
      <c r="Q5" s="29">
        <f t="shared" si="5"/>
        <v>1</v>
      </c>
      <c r="R5" s="29">
        <f t="shared" si="6"/>
        <v>0</v>
      </c>
      <c r="S5" s="29">
        <f t="shared" si="7"/>
        <v>0</v>
      </c>
      <c r="T5" s="4">
        <f t="shared" si="8"/>
        <v>0</v>
      </c>
      <c r="U5" s="4">
        <f t="shared" si="9"/>
        <v>1</v>
      </c>
      <c r="V5" s="4">
        <f t="shared" si="10"/>
        <v>0</v>
      </c>
      <c r="W5" s="4">
        <f t="shared" si="11"/>
        <v>0</v>
      </c>
      <c r="X5" s="4">
        <f t="shared" si="12"/>
        <v>0</v>
      </c>
      <c r="Y5" s="4">
        <f t="shared" si="13"/>
        <v>0</v>
      </c>
      <c r="Z5" s="4">
        <f t="shared" si="14"/>
        <v>0</v>
      </c>
      <c r="AA5" s="4">
        <f t="shared" si="15"/>
        <v>0</v>
      </c>
      <c r="AB5" s="4">
        <f t="shared" si="16"/>
        <v>0</v>
      </c>
    </row>
    <row r="6" spans="1:28" ht="15">
      <c r="A6" t="s">
        <v>20</v>
      </c>
      <c r="B6" s="37">
        <f>V_min+DELTA</f>
        <v>22.350533333333335</v>
      </c>
      <c r="E6" s="45" t="s">
        <v>21</v>
      </c>
      <c r="F6" s="46">
        <f>(F4-V_min)/3</f>
        <v>5.282033333333334</v>
      </c>
      <c r="K6" s="3">
        <v>4</v>
      </c>
      <c r="L6" s="55">
        <v>25.3471</v>
      </c>
      <c r="M6" s="4">
        <f t="shared" si="1"/>
      </c>
      <c r="N6" s="4" t="str">
        <f t="shared" si="2"/>
        <v>B</v>
      </c>
      <c r="O6" s="4">
        <f t="shared" si="3"/>
      </c>
      <c r="P6" s="29" t="str">
        <f t="shared" si="4"/>
        <v>B</v>
      </c>
      <c r="Q6" s="29">
        <f t="shared" si="5"/>
        <v>0</v>
      </c>
      <c r="R6" s="29">
        <f t="shared" si="6"/>
        <v>1</v>
      </c>
      <c r="S6" s="29">
        <f t="shared" si="7"/>
        <v>0</v>
      </c>
      <c r="T6" s="4">
        <f t="shared" si="8"/>
        <v>0</v>
      </c>
      <c r="U6" s="4">
        <f t="shared" si="9"/>
        <v>0</v>
      </c>
      <c r="V6" s="4">
        <f t="shared" si="10"/>
        <v>0</v>
      </c>
      <c r="W6" s="4">
        <f t="shared" si="11"/>
        <v>1</v>
      </c>
      <c r="X6" s="4">
        <f t="shared" si="12"/>
        <v>0</v>
      </c>
      <c r="Y6" s="4">
        <f t="shared" si="13"/>
        <v>0</v>
      </c>
      <c r="Z6" s="4">
        <f t="shared" si="14"/>
        <v>0</v>
      </c>
      <c r="AA6" s="4">
        <f t="shared" si="15"/>
        <v>0</v>
      </c>
      <c r="AB6" s="4">
        <f t="shared" si="16"/>
        <v>0</v>
      </c>
    </row>
    <row r="7" spans="1:28" ht="15">
      <c r="A7" s="49" t="s">
        <v>22</v>
      </c>
      <c r="B7" s="50">
        <f>Lim_sup_A+DELTA</f>
        <v>27.63256666666667</v>
      </c>
      <c r="K7" s="3">
        <v>5</v>
      </c>
      <c r="L7" s="55">
        <v>19.9683</v>
      </c>
      <c r="M7" s="4" t="str">
        <f t="shared" si="1"/>
        <v>A</v>
      </c>
      <c r="N7" s="4">
        <f t="shared" si="2"/>
      </c>
      <c r="O7" s="4">
        <f t="shared" si="3"/>
      </c>
      <c r="P7" s="29" t="str">
        <f t="shared" si="4"/>
        <v>A</v>
      </c>
      <c r="Q7" s="29">
        <f t="shared" si="5"/>
        <v>1</v>
      </c>
      <c r="R7" s="29">
        <f t="shared" si="6"/>
        <v>0</v>
      </c>
      <c r="S7" s="29">
        <f t="shared" si="7"/>
        <v>0</v>
      </c>
      <c r="T7" s="4">
        <f t="shared" si="8"/>
        <v>0</v>
      </c>
      <c r="U7" s="4">
        <f t="shared" si="9"/>
        <v>0</v>
      </c>
      <c r="V7" s="4">
        <f t="shared" si="10"/>
        <v>1</v>
      </c>
      <c r="W7" s="4">
        <f t="shared" si="11"/>
        <v>0</v>
      </c>
      <c r="X7" s="4">
        <f t="shared" si="12"/>
        <v>0</v>
      </c>
      <c r="Y7" s="4">
        <f t="shared" si="13"/>
        <v>0</v>
      </c>
      <c r="Z7" s="4">
        <f t="shared" si="14"/>
        <v>0</v>
      </c>
      <c r="AA7" s="4">
        <f t="shared" si="15"/>
        <v>0</v>
      </c>
      <c r="AB7" s="4">
        <f t="shared" si="16"/>
        <v>0</v>
      </c>
    </row>
    <row r="8" spans="2:28" ht="15">
      <c r="B8" s="37"/>
      <c r="K8" s="3">
        <v>6</v>
      </c>
      <c r="L8" s="55">
        <v>30.233</v>
      </c>
      <c r="M8" s="4">
        <f t="shared" si="1"/>
      </c>
      <c r="N8" s="4">
        <f t="shared" si="2"/>
      </c>
      <c r="O8" s="4" t="str">
        <f t="shared" si="3"/>
        <v>C</v>
      </c>
      <c r="P8" s="29" t="str">
        <f t="shared" si="4"/>
        <v>C</v>
      </c>
      <c r="Q8" s="29">
        <f t="shared" si="5"/>
        <v>0</v>
      </c>
      <c r="R8" s="29">
        <f t="shared" si="6"/>
        <v>0</v>
      </c>
      <c r="S8" s="29">
        <f t="shared" si="7"/>
        <v>1</v>
      </c>
      <c r="T8" s="4">
        <f t="shared" si="8"/>
        <v>0</v>
      </c>
      <c r="U8" s="4">
        <f t="shared" si="9"/>
        <v>0</v>
      </c>
      <c r="V8" s="4">
        <f t="shared" si="10"/>
        <v>0</v>
      </c>
      <c r="W8" s="4">
        <f t="shared" si="11"/>
        <v>0</v>
      </c>
      <c r="X8" s="4">
        <f t="shared" si="12"/>
        <v>0</v>
      </c>
      <c r="Y8" s="4">
        <f t="shared" si="13"/>
        <v>0</v>
      </c>
      <c r="Z8" s="4">
        <f t="shared" si="14"/>
        <v>1</v>
      </c>
      <c r="AA8" s="4">
        <f t="shared" si="15"/>
        <v>0</v>
      </c>
      <c r="AB8" s="4">
        <f t="shared" si="16"/>
        <v>0</v>
      </c>
    </row>
    <row r="9" spans="1:28" ht="15">
      <c r="A9" t="s">
        <v>23</v>
      </c>
      <c r="B9" s="37">
        <f>Lim_sup_B</f>
        <v>27.63256666666667</v>
      </c>
      <c r="K9" s="3">
        <v>7</v>
      </c>
      <c r="L9" s="55">
        <v>20.8821</v>
      </c>
      <c r="M9" s="4" t="str">
        <f t="shared" si="1"/>
        <v>A</v>
      </c>
      <c r="N9" s="4">
        <f t="shared" si="2"/>
      </c>
      <c r="O9" s="4">
        <f t="shared" si="3"/>
      </c>
      <c r="P9" s="29" t="str">
        <f t="shared" si="4"/>
        <v>A</v>
      </c>
      <c r="Q9" s="29">
        <f t="shared" si="5"/>
        <v>1</v>
      </c>
      <c r="R9" s="29">
        <f t="shared" si="6"/>
        <v>0</v>
      </c>
      <c r="S9" s="29">
        <f t="shared" si="7"/>
        <v>0</v>
      </c>
      <c r="T9" s="4">
        <f t="shared" si="8"/>
        <v>0</v>
      </c>
      <c r="U9" s="4">
        <f t="shared" si="9"/>
        <v>1</v>
      </c>
      <c r="V9" s="4">
        <f t="shared" si="10"/>
        <v>0</v>
      </c>
      <c r="W9" s="4">
        <f t="shared" si="11"/>
        <v>0</v>
      </c>
      <c r="X9" s="4">
        <f t="shared" si="12"/>
        <v>0</v>
      </c>
      <c r="Y9" s="4">
        <f t="shared" si="13"/>
        <v>0</v>
      </c>
      <c r="Z9" s="4">
        <f t="shared" si="14"/>
        <v>0</v>
      </c>
      <c r="AA9" s="4">
        <f t="shared" si="15"/>
        <v>0</v>
      </c>
      <c r="AB9" s="4">
        <f t="shared" si="16"/>
        <v>0</v>
      </c>
    </row>
    <row r="10" spans="1:28" ht="15">
      <c r="A10" s="47" t="s">
        <v>24</v>
      </c>
      <c r="B10" s="48">
        <f>Lim_inf_C+DELTA</f>
        <v>32.9146</v>
      </c>
      <c r="K10" s="3">
        <v>8</v>
      </c>
      <c r="L10" s="55">
        <v>27.3706</v>
      </c>
      <c r="M10" s="4">
        <f t="shared" si="1"/>
      </c>
      <c r="N10" s="4" t="str">
        <f t="shared" si="2"/>
        <v>B</v>
      </c>
      <c r="O10" s="4">
        <f t="shared" si="3"/>
      </c>
      <c r="P10" s="29" t="str">
        <f t="shared" si="4"/>
        <v>B</v>
      </c>
      <c r="Q10" s="29">
        <f t="shared" si="5"/>
        <v>0</v>
      </c>
      <c r="R10" s="29">
        <f t="shared" si="6"/>
        <v>1</v>
      </c>
      <c r="S10" s="29">
        <f t="shared" si="7"/>
        <v>0</v>
      </c>
      <c r="T10" s="4">
        <f t="shared" si="8"/>
        <v>0</v>
      </c>
      <c r="U10" s="4">
        <f t="shared" si="9"/>
        <v>0</v>
      </c>
      <c r="V10" s="4">
        <f t="shared" si="10"/>
        <v>0</v>
      </c>
      <c r="W10" s="4">
        <f t="shared" si="11"/>
        <v>0</v>
      </c>
      <c r="X10" s="4">
        <f t="shared" si="12"/>
        <v>0</v>
      </c>
      <c r="Y10" s="4">
        <f t="shared" si="13"/>
        <v>1</v>
      </c>
      <c r="Z10" s="4">
        <f t="shared" si="14"/>
        <v>0</v>
      </c>
      <c r="AA10" s="4">
        <f t="shared" si="15"/>
        <v>0</v>
      </c>
      <c r="AB10" s="4">
        <f t="shared" si="16"/>
        <v>0</v>
      </c>
    </row>
    <row r="11" spans="11:28" ht="15">
      <c r="K11" s="3">
        <v>9</v>
      </c>
      <c r="L11" s="55">
        <v>31.3719</v>
      </c>
      <c r="M11" s="4">
        <f t="shared" si="1"/>
      </c>
      <c r="N11" s="4">
        <f t="shared" si="2"/>
      </c>
      <c r="O11" s="4" t="str">
        <f t="shared" si="3"/>
        <v>C</v>
      </c>
      <c r="P11" s="29" t="str">
        <f t="shared" si="4"/>
        <v>C</v>
      </c>
      <c r="Q11" s="29">
        <f t="shared" si="5"/>
        <v>0</v>
      </c>
      <c r="R11" s="29">
        <f t="shared" si="6"/>
        <v>0</v>
      </c>
      <c r="S11" s="29">
        <f t="shared" si="7"/>
        <v>1</v>
      </c>
      <c r="T11" s="4">
        <f t="shared" si="8"/>
        <v>0</v>
      </c>
      <c r="U11" s="4">
        <f t="shared" si="9"/>
        <v>0</v>
      </c>
      <c r="V11" s="4">
        <f t="shared" si="10"/>
        <v>0</v>
      </c>
      <c r="W11" s="4">
        <f t="shared" si="11"/>
        <v>0</v>
      </c>
      <c r="X11" s="4">
        <f t="shared" si="12"/>
        <v>0</v>
      </c>
      <c r="Y11" s="4">
        <f t="shared" si="13"/>
        <v>0</v>
      </c>
      <c r="Z11" s="4">
        <f t="shared" si="14"/>
        <v>1</v>
      </c>
      <c r="AA11" s="4">
        <f t="shared" si="15"/>
        <v>0</v>
      </c>
      <c r="AB11" s="4">
        <f t="shared" si="16"/>
        <v>0</v>
      </c>
    </row>
    <row r="12" spans="11:28" ht="15">
      <c r="K12" s="3">
        <v>10</v>
      </c>
      <c r="L12" s="55">
        <v>17.3053</v>
      </c>
      <c r="M12" s="4" t="str">
        <f t="shared" si="1"/>
        <v>A</v>
      </c>
      <c r="N12" s="4">
        <f t="shared" si="2"/>
      </c>
      <c r="O12" s="4">
        <f t="shared" si="3"/>
      </c>
      <c r="P12" s="29" t="str">
        <f t="shared" si="4"/>
        <v>A</v>
      </c>
      <c r="Q12" s="29">
        <f t="shared" si="5"/>
        <v>1</v>
      </c>
      <c r="R12" s="29">
        <f t="shared" si="6"/>
        <v>0</v>
      </c>
      <c r="S12" s="29">
        <f t="shared" si="7"/>
        <v>0</v>
      </c>
      <c r="T12" s="4">
        <f t="shared" si="8"/>
        <v>0</v>
      </c>
      <c r="U12" s="4">
        <f t="shared" si="9"/>
        <v>1</v>
      </c>
      <c r="V12" s="4">
        <f t="shared" si="10"/>
        <v>0</v>
      </c>
      <c r="W12" s="4">
        <f t="shared" si="11"/>
        <v>0</v>
      </c>
      <c r="X12" s="4">
        <f t="shared" si="12"/>
        <v>0</v>
      </c>
      <c r="Y12" s="4">
        <f t="shared" si="13"/>
        <v>0</v>
      </c>
      <c r="Z12" s="4">
        <f t="shared" si="14"/>
        <v>0</v>
      </c>
      <c r="AA12" s="4">
        <f t="shared" si="15"/>
        <v>0</v>
      </c>
      <c r="AB12" s="4">
        <f t="shared" si="16"/>
        <v>0</v>
      </c>
    </row>
    <row r="13" spans="9:28" ht="15">
      <c r="I13" s="5"/>
      <c r="J13" s="5"/>
      <c r="K13" s="3">
        <v>11</v>
      </c>
      <c r="L13" s="55">
        <v>24.2392</v>
      </c>
      <c r="M13" s="4">
        <f t="shared" si="1"/>
      </c>
      <c r="N13" s="4" t="str">
        <f t="shared" si="2"/>
        <v>B</v>
      </c>
      <c r="O13" s="4">
        <f t="shared" si="3"/>
      </c>
      <c r="P13" s="29" t="str">
        <f t="shared" si="4"/>
        <v>B</v>
      </c>
      <c r="Q13" s="29">
        <f t="shared" si="5"/>
        <v>0</v>
      </c>
      <c r="R13" s="29">
        <f t="shared" si="6"/>
        <v>1</v>
      </c>
      <c r="S13" s="29">
        <f t="shared" si="7"/>
        <v>0</v>
      </c>
      <c r="T13" s="4">
        <f t="shared" si="8"/>
        <v>0</v>
      </c>
      <c r="U13" s="4">
        <f t="shared" si="9"/>
        <v>0</v>
      </c>
      <c r="V13" s="4">
        <f t="shared" si="10"/>
        <v>0</v>
      </c>
      <c r="W13" s="4">
        <f t="shared" si="11"/>
        <v>0</v>
      </c>
      <c r="X13" s="4">
        <f t="shared" si="12"/>
        <v>1</v>
      </c>
      <c r="Y13" s="4">
        <f t="shared" si="13"/>
        <v>0</v>
      </c>
      <c r="Z13" s="4">
        <f t="shared" si="14"/>
        <v>0</v>
      </c>
      <c r="AA13" s="4">
        <f t="shared" si="15"/>
        <v>0</v>
      </c>
      <c r="AB13" s="4">
        <f t="shared" si="16"/>
        <v>0</v>
      </c>
    </row>
    <row r="14" spans="1:28" ht="15">
      <c r="A14" s="3" t="s">
        <v>25</v>
      </c>
      <c r="B14" s="6" t="s">
        <v>26</v>
      </c>
      <c r="C14" s="6" t="s">
        <v>27</v>
      </c>
      <c r="I14" s="5"/>
      <c r="J14" s="5"/>
      <c r="K14" s="3">
        <v>12</v>
      </c>
      <c r="L14" s="55">
        <v>26.4641</v>
      </c>
      <c r="M14" s="4">
        <f t="shared" si="1"/>
      </c>
      <c r="N14" s="4" t="str">
        <f t="shared" si="2"/>
        <v>B</v>
      </c>
      <c r="O14" s="4">
        <f t="shared" si="3"/>
      </c>
      <c r="P14" s="29" t="str">
        <f t="shared" si="4"/>
        <v>B</v>
      </c>
      <c r="Q14" s="29">
        <f t="shared" si="5"/>
        <v>0</v>
      </c>
      <c r="R14" s="29">
        <f t="shared" si="6"/>
        <v>1</v>
      </c>
      <c r="S14" s="29">
        <f t="shared" si="7"/>
        <v>0</v>
      </c>
      <c r="T14" s="4">
        <f t="shared" si="8"/>
        <v>0</v>
      </c>
      <c r="U14" s="4">
        <f t="shared" si="9"/>
        <v>0</v>
      </c>
      <c r="V14" s="4">
        <f t="shared" si="10"/>
        <v>0</v>
      </c>
      <c r="W14" s="4">
        <f t="shared" si="11"/>
        <v>0</v>
      </c>
      <c r="X14" s="4">
        <f t="shared" si="12"/>
        <v>0</v>
      </c>
      <c r="Y14" s="4">
        <f t="shared" si="13"/>
        <v>1</v>
      </c>
      <c r="Z14" s="4">
        <f t="shared" si="14"/>
        <v>0</v>
      </c>
      <c r="AA14" s="4">
        <f t="shared" si="15"/>
        <v>0</v>
      </c>
      <c r="AB14" s="4">
        <f t="shared" si="16"/>
        <v>0</v>
      </c>
    </row>
    <row r="15" spans="1:28" ht="15">
      <c r="A15" s="25" t="s">
        <v>1</v>
      </c>
      <c r="B15" s="6">
        <v>0</v>
      </c>
      <c r="C15" s="38">
        <f>Lim_sup_A</f>
        <v>22.350533333333335</v>
      </c>
      <c r="I15" s="5"/>
      <c r="J15" s="5"/>
      <c r="K15" s="3">
        <v>13</v>
      </c>
      <c r="L15" s="55">
        <v>29.9142</v>
      </c>
      <c r="M15" s="4">
        <f t="shared" si="1"/>
      </c>
      <c r="N15" s="4">
        <f t="shared" si="2"/>
      </c>
      <c r="O15" s="4" t="str">
        <f t="shared" si="3"/>
        <v>C</v>
      </c>
      <c r="P15" s="29" t="str">
        <f t="shared" si="4"/>
        <v>C</v>
      </c>
      <c r="Q15" s="29">
        <f t="shared" si="5"/>
        <v>0</v>
      </c>
      <c r="R15" s="29">
        <f t="shared" si="6"/>
        <v>0</v>
      </c>
      <c r="S15" s="29">
        <f t="shared" si="7"/>
        <v>1</v>
      </c>
      <c r="T15" s="4">
        <f t="shared" si="8"/>
        <v>0</v>
      </c>
      <c r="U15" s="4">
        <f t="shared" si="9"/>
        <v>0</v>
      </c>
      <c r="V15" s="4">
        <f t="shared" si="10"/>
        <v>0</v>
      </c>
      <c r="W15" s="4">
        <f t="shared" si="11"/>
        <v>0</v>
      </c>
      <c r="X15" s="4">
        <f t="shared" si="12"/>
        <v>0</v>
      </c>
      <c r="Y15" s="4">
        <f t="shared" si="13"/>
        <v>0</v>
      </c>
      <c r="Z15" s="4">
        <f t="shared" si="14"/>
        <v>1</v>
      </c>
      <c r="AA15" s="4">
        <f t="shared" si="15"/>
        <v>0</v>
      </c>
      <c r="AB15" s="4">
        <f t="shared" si="16"/>
        <v>0</v>
      </c>
    </row>
    <row r="16" spans="2:28" ht="15">
      <c r="B16" s="6">
        <f>N</f>
        <v>50</v>
      </c>
      <c r="C16" s="38">
        <f>Lim_sup_A</f>
        <v>22.350533333333335</v>
      </c>
      <c r="I16" s="5"/>
      <c r="J16" s="5"/>
      <c r="K16" s="3">
        <v>14</v>
      </c>
      <c r="L16" s="55">
        <v>17.5032</v>
      </c>
      <c r="M16" s="4" t="str">
        <f t="shared" si="1"/>
        <v>A</v>
      </c>
      <c r="N16" s="4">
        <f t="shared" si="2"/>
      </c>
      <c r="O16" s="4">
        <f t="shared" si="3"/>
      </c>
      <c r="P16" s="29" t="str">
        <f t="shared" si="4"/>
        <v>A</v>
      </c>
      <c r="Q16" s="29">
        <f t="shared" si="5"/>
        <v>1</v>
      </c>
      <c r="R16" s="29">
        <f t="shared" si="6"/>
        <v>0</v>
      </c>
      <c r="S16" s="29">
        <f t="shared" si="7"/>
        <v>0</v>
      </c>
      <c r="T16" s="4">
        <f t="shared" si="8"/>
        <v>0</v>
      </c>
      <c r="U16" s="4">
        <f t="shared" si="9"/>
        <v>0</v>
      </c>
      <c r="V16" s="4">
        <f t="shared" si="10"/>
        <v>1</v>
      </c>
      <c r="W16" s="4">
        <f t="shared" si="11"/>
        <v>0</v>
      </c>
      <c r="X16" s="4">
        <f t="shared" si="12"/>
        <v>0</v>
      </c>
      <c r="Y16" s="4">
        <f t="shared" si="13"/>
        <v>0</v>
      </c>
      <c r="Z16" s="4">
        <f t="shared" si="14"/>
        <v>0</v>
      </c>
      <c r="AA16" s="4">
        <f t="shared" si="15"/>
        <v>0</v>
      </c>
      <c r="AB16" s="4">
        <f t="shared" si="16"/>
        <v>0</v>
      </c>
    </row>
    <row r="17" spans="1:28" ht="15">
      <c r="A17" s="12" t="s">
        <v>2</v>
      </c>
      <c r="B17" s="6">
        <v>0</v>
      </c>
      <c r="C17" s="38">
        <f>Lim_sup_B</f>
        <v>27.63256666666667</v>
      </c>
      <c r="I17" s="5"/>
      <c r="J17" s="5"/>
      <c r="K17" s="3">
        <v>15</v>
      </c>
      <c r="L17" s="55">
        <v>28.0436</v>
      </c>
      <c r="M17" s="4">
        <f t="shared" si="1"/>
      </c>
      <c r="N17" s="4">
        <f t="shared" si="2"/>
      </c>
      <c r="O17" s="4" t="str">
        <f t="shared" si="3"/>
        <v>C</v>
      </c>
      <c r="P17" s="29" t="str">
        <f t="shared" si="4"/>
        <v>C</v>
      </c>
      <c r="Q17" s="29">
        <f t="shared" si="5"/>
        <v>0</v>
      </c>
      <c r="R17" s="29">
        <f t="shared" si="6"/>
        <v>0</v>
      </c>
      <c r="S17" s="29">
        <f t="shared" si="7"/>
        <v>1</v>
      </c>
      <c r="T17" s="4">
        <f t="shared" si="8"/>
        <v>0</v>
      </c>
      <c r="U17" s="4">
        <f t="shared" si="9"/>
        <v>0</v>
      </c>
      <c r="V17" s="4">
        <f t="shared" si="10"/>
        <v>0</v>
      </c>
      <c r="W17" s="4">
        <f t="shared" si="11"/>
        <v>0</v>
      </c>
      <c r="X17" s="4">
        <f t="shared" si="12"/>
        <v>0</v>
      </c>
      <c r="Y17" s="4">
        <f t="shared" si="13"/>
        <v>0</v>
      </c>
      <c r="Z17" s="4">
        <f t="shared" si="14"/>
        <v>1</v>
      </c>
      <c r="AA17" s="4">
        <f t="shared" si="15"/>
        <v>0</v>
      </c>
      <c r="AB17" s="4">
        <f t="shared" si="16"/>
        <v>0</v>
      </c>
    </row>
    <row r="18" spans="2:31" ht="15">
      <c r="B18" s="6">
        <f>N</f>
        <v>50</v>
      </c>
      <c r="C18" s="38">
        <f>Lim_sup_B</f>
        <v>27.63256666666667</v>
      </c>
      <c r="D18" s="43" t="s">
        <v>28</v>
      </c>
      <c r="E18" s="8" t="s">
        <v>1</v>
      </c>
      <c r="F18" s="8" t="s">
        <v>2</v>
      </c>
      <c r="G18" s="9" t="s">
        <v>3</v>
      </c>
      <c r="H18" s="31">
        <f>SUM(H19:H21)</f>
        <v>49</v>
      </c>
      <c r="I18" s="5"/>
      <c r="J18" s="5"/>
      <c r="K18" s="3">
        <v>16</v>
      </c>
      <c r="L18" s="55">
        <v>20.4816</v>
      </c>
      <c r="M18" s="4" t="str">
        <f t="shared" si="1"/>
        <v>A</v>
      </c>
      <c r="N18" s="4">
        <f t="shared" si="2"/>
      </c>
      <c r="O18" s="4">
        <f t="shared" si="3"/>
      </c>
      <c r="P18" s="29" t="str">
        <f t="shared" si="4"/>
        <v>A</v>
      </c>
      <c r="Q18" s="29">
        <f t="shared" si="5"/>
        <v>1</v>
      </c>
      <c r="R18" s="29">
        <f t="shared" si="6"/>
        <v>0</v>
      </c>
      <c r="S18" s="29">
        <f t="shared" si="7"/>
        <v>0</v>
      </c>
      <c r="T18" s="4">
        <f t="shared" si="8"/>
        <v>0</v>
      </c>
      <c r="U18" s="4">
        <f t="shared" si="9"/>
        <v>0</v>
      </c>
      <c r="V18" s="4">
        <f t="shared" si="10"/>
        <v>1</v>
      </c>
      <c r="W18" s="4">
        <f t="shared" si="11"/>
        <v>0</v>
      </c>
      <c r="X18" s="4">
        <f t="shared" si="12"/>
        <v>0</v>
      </c>
      <c r="Y18" s="4">
        <f t="shared" si="13"/>
        <v>0</v>
      </c>
      <c r="Z18" s="4">
        <f t="shared" si="14"/>
        <v>0</v>
      </c>
      <c r="AA18" s="4">
        <f t="shared" si="15"/>
        <v>0</v>
      </c>
      <c r="AB18" s="4">
        <f t="shared" si="16"/>
        <v>0</v>
      </c>
      <c r="AE18" t="s">
        <v>30</v>
      </c>
    </row>
    <row r="19" spans="1:28" ht="15">
      <c r="A19" s="10" t="s">
        <v>3</v>
      </c>
      <c r="B19" s="6">
        <v>0</v>
      </c>
      <c r="C19" s="38">
        <f>Lim_sup_C</f>
        <v>32.9146</v>
      </c>
      <c r="D19" s="11" t="s">
        <v>1</v>
      </c>
      <c r="E19" s="19">
        <f>nAA</f>
        <v>4</v>
      </c>
      <c r="F19" s="21">
        <f>nAB</f>
        <v>8</v>
      </c>
      <c r="G19" s="19">
        <f>nAC</f>
        <v>5</v>
      </c>
      <c r="H19" s="19">
        <f>SUM(E19:G19)</f>
        <v>17</v>
      </c>
      <c r="J19" s="1"/>
      <c r="K19" s="3">
        <v>17</v>
      </c>
      <c r="L19" s="55">
        <v>28.5554</v>
      </c>
      <c r="M19" s="4">
        <f t="shared" si="1"/>
      </c>
      <c r="N19" s="4">
        <f t="shared" si="2"/>
      </c>
      <c r="O19" s="4" t="str">
        <f t="shared" si="3"/>
        <v>C</v>
      </c>
      <c r="P19" s="29" t="str">
        <f t="shared" si="4"/>
        <v>C</v>
      </c>
      <c r="Q19" s="29">
        <f t="shared" si="5"/>
        <v>0</v>
      </c>
      <c r="R19" s="29">
        <f t="shared" si="6"/>
        <v>0</v>
      </c>
      <c r="S19" s="29">
        <f t="shared" si="7"/>
        <v>1</v>
      </c>
      <c r="T19" s="4">
        <f t="shared" si="8"/>
        <v>0</v>
      </c>
      <c r="U19" s="4">
        <f t="shared" si="9"/>
        <v>0</v>
      </c>
      <c r="V19" s="4">
        <f t="shared" si="10"/>
        <v>0</v>
      </c>
      <c r="W19" s="4">
        <f t="shared" si="11"/>
        <v>0</v>
      </c>
      <c r="X19" s="4">
        <f t="shared" si="12"/>
        <v>0</v>
      </c>
      <c r="Y19" s="4">
        <f t="shared" si="13"/>
        <v>0</v>
      </c>
      <c r="Z19" s="4">
        <f t="shared" si="14"/>
        <v>1</v>
      </c>
      <c r="AA19" s="4">
        <f t="shared" si="15"/>
        <v>0</v>
      </c>
      <c r="AB19" s="4">
        <f t="shared" si="16"/>
        <v>0</v>
      </c>
    </row>
    <row r="20" spans="2:28" ht="15">
      <c r="B20" s="6">
        <f>N</f>
        <v>50</v>
      </c>
      <c r="C20" s="38">
        <f>Lim_sup_C</f>
        <v>32.9146</v>
      </c>
      <c r="D20" s="11" t="s">
        <v>2</v>
      </c>
      <c r="E20" s="19">
        <f>nBA</f>
        <v>3</v>
      </c>
      <c r="F20" s="19">
        <f>nBB</f>
        <v>5</v>
      </c>
      <c r="G20" s="19">
        <f>nBC</f>
        <v>8</v>
      </c>
      <c r="H20" s="19">
        <f>SUM(E20:G20)</f>
        <v>16</v>
      </c>
      <c r="K20" s="3">
        <v>18</v>
      </c>
      <c r="L20" s="55">
        <v>17.3233</v>
      </c>
      <c r="M20" s="4" t="str">
        <f t="shared" si="1"/>
        <v>A</v>
      </c>
      <c r="N20" s="4">
        <f t="shared" si="2"/>
      </c>
      <c r="O20" s="4">
        <f t="shared" si="3"/>
      </c>
      <c r="P20" s="29" t="str">
        <f t="shared" si="4"/>
        <v>A</v>
      </c>
      <c r="Q20" s="29">
        <f t="shared" si="5"/>
        <v>1</v>
      </c>
      <c r="R20" s="29">
        <f t="shared" si="6"/>
        <v>0</v>
      </c>
      <c r="S20" s="29">
        <f t="shared" si="7"/>
        <v>0</v>
      </c>
      <c r="T20" s="4">
        <f t="shared" si="8"/>
        <v>1</v>
      </c>
      <c r="U20" s="4">
        <f t="shared" si="9"/>
        <v>0</v>
      </c>
      <c r="V20" s="4">
        <f t="shared" si="10"/>
        <v>0</v>
      </c>
      <c r="W20" s="4">
        <f t="shared" si="11"/>
        <v>0</v>
      </c>
      <c r="X20" s="4">
        <f t="shared" si="12"/>
        <v>0</v>
      </c>
      <c r="Y20" s="4">
        <f t="shared" si="13"/>
        <v>0</v>
      </c>
      <c r="Z20" s="4">
        <f t="shared" si="14"/>
        <v>0</v>
      </c>
      <c r="AA20" s="4">
        <f t="shared" si="15"/>
        <v>0</v>
      </c>
      <c r="AB20" s="4">
        <f t="shared" si="16"/>
        <v>0</v>
      </c>
    </row>
    <row r="21" spans="4:28" ht="15">
      <c r="D21" s="13" t="s">
        <v>3</v>
      </c>
      <c r="E21" s="19">
        <f>nCA</f>
        <v>9</v>
      </c>
      <c r="F21" s="19">
        <f>nCB</f>
        <v>3</v>
      </c>
      <c r="G21" s="19">
        <f>nCC</f>
        <v>4</v>
      </c>
      <c r="H21" s="19">
        <f>SUM(E21:G21)</f>
        <v>16</v>
      </c>
      <c r="I21" s="1"/>
      <c r="J21" s="1"/>
      <c r="K21" s="3">
        <v>19</v>
      </c>
      <c r="L21" s="55">
        <v>19.1816</v>
      </c>
      <c r="M21" s="4" t="str">
        <f t="shared" si="1"/>
        <v>A</v>
      </c>
      <c r="N21" s="4">
        <f t="shared" si="2"/>
      </c>
      <c r="O21" s="4">
        <f t="shared" si="3"/>
      </c>
      <c r="P21" s="29" t="str">
        <f t="shared" si="4"/>
        <v>A</v>
      </c>
      <c r="Q21" s="29">
        <f t="shared" si="5"/>
        <v>1</v>
      </c>
      <c r="R21" s="29">
        <f t="shared" si="6"/>
        <v>0</v>
      </c>
      <c r="S21" s="29">
        <f t="shared" si="7"/>
        <v>0</v>
      </c>
      <c r="T21" s="4">
        <f t="shared" si="8"/>
        <v>0</v>
      </c>
      <c r="U21" s="4">
        <f t="shared" si="9"/>
        <v>0</v>
      </c>
      <c r="V21" s="4">
        <f t="shared" si="10"/>
        <v>1</v>
      </c>
      <c r="W21" s="4">
        <f t="shared" si="11"/>
        <v>0</v>
      </c>
      <c r="X21" s="4">
        <f t="shared" si="12"/>
        <v>0</v>
      </c>
      <c r="Y21" s="4">
        <f t="shared" si="13"/>
        <v>0</v>
      </c>
      <c r="Z21" s="4">
        <f t="shared" si="14"/>
        <v>0</v>
      </c>
      <c r="AA21" s="4">
        <f t="shared" si="15"/>
        <v>0</v>
      </c>
      <c r="AB21" s="4">
        <f t="shared" si="16"/>
        <v>0</v>
      </c>
    </row>
    <row r="22" spans="4:28" ht="15">
      <c r="D22" s="44" t="s">
        <v>29</v>
      </c>
      <c r="E22" s="8" t="s">
        <v>1</v>
      </c>
      <c r="F22" s="8" t="s">
        <v>2</v>
      </c>
      <c r="G22" s="3" t="s">
        <v>3</v>
      </c>
      <c r="H22" s="3"/>
      <c r="I22" s="1"/>
      <c r="J22" s="1"/>
      <c r="K22" s="3">
        <v>20</v>
      </c>
      <c r="L22" s="55">
        <v>30.4988</v>
      </c>
      <c r="M22" s="4">
        <f t="shared" si="1"/>
      </c>
      <c r="N22" s="4">
        <f t="shared" si="2"/>
      </c>
      <c r="O22" s="4" t="str">
        <f t="shared" si="3"/>
        <v>C</v>
      </c>
      <c r="P22" s="29" t="str">
        <f t="shared" si="4"/>
        <v>C</v>
      </c>
      <c r="Q22" s="29">
        <f t="shared" si="5"/>
        <v>0</v>
      </c>
      <c r="R22" s="29">
        <f t="shared" si="6"/>
        <v>0</v>
      </c>
      <c r="S22" s="29">
        <f t="shared" si="7"/>
        <v>1</v>
      </c>
      <c r="T22" s="4">
        <f t="shared" si="8"/>
        <v>0</v>
      </c>
      <c r="U22" s="4">
        <f t="shared" si="9"/>
        <v>0</v>
      </c>
      <c r="V22" s="4">
        <f t="shared" si="10"/>
        <v>0</v>
      </c>
      <c r="W22" s="4">
        <f t="shared" si="11"/>
        <v>0</v>
      </c>
      <c r="X22" s="4">
        <f t="shared" si="12"/>
        <v>0</v>
      </c>
      <c r="Y22" s="4">
        <f t="shared" si="13"/>
        <v>0</v>
      </c>
      <c r="Z22" s="4">
        <f t="shared" si="14"/>
        <v>1</v>
      </c>
      <c r="AA22" s="4">
        <f t="shared" si="15"/>
        <v>0</v>
      </c>
      <c r="AB22" s="4">
        <f t="shared" si="16"/>
        <v>0</v>
      </c>
    </row>
    <row r="23" spans="4:28" ht="15">
      <c r="D23" s="14" t="s">
        <v>1</v>
      </c>
      <c r="E23" s="39">
        <f>E19/$H$19</f>
        <v>0.23529411764705882</v>
      </c>
      <c r="F23" s="39">
        <f>F19/$H$19</f>
        <v>0.47058823529411764</v>
      </c>
      <c r="G23" s="39">
        <f>G19/$H$19</f>
        <v>0.29411764705882354</v>
      </c>
      <c r="H23" s="3">
        <f aca="true" t="shared" si="17" ref="H23:H28">SUM(E23:G23)</f>
        <v>1</v>
      </c>
      <c r="I23" s="1"/>
      <c r="J23" s="1"/>
      <c r="K23" s="3">
        <v>21</v>
      </c>
      <c r="L23" s="55">
        <v>18.0563</v>
      </c>
      <c r="M23" s="4" t="str">
        <f aca="true" t="shared" si="18" ref="M23:M34">IF(AND(L23&gt;=Lim_inf_A,L23&lt;Lim_sup_A),"A","")</f>
        <v>A</v>
      </c>
      <c r="N23" s="4">
        <f aca="true" t="shared" si="19" ref="N23:N34">IF(AND(L23&gt;=Lim_inf_B,L23&lt;Lim_sup_B),"B","")</f>
      </c>
      <c r="O23" s="4">
        <f aca="true" t="shared" si="20" ref="O23:O34">IF(AND(L23&gt;=Lim_inf_C,L23&lt;=Lim_sup_C),"C","")</f>
      </c>
      <c r="P23" s="29" t="str">
        <f t="shared" si="4"/>
        <v>A</v>
      </c>
      <c r="Q23" s="29">
        <f t="shared" si="5"/>
        <v>1</v>
      </c>
      <c r="R23" s="29">
        <f t="shared" si="6"/>
        <v>0</v>
      </c>
      <c r="S23" s="29">
        <f t="shared" si="7"/>
        <v>0</v>
      </c>
      <c r="T23" s="4">
        <f t="shared" si="8"/>
        <v>0</v>
      </c>
      <c r="U23" s="4">
        <f t="shared" si="9"/>
        <v>1</v>
      </c>
      <c r="V23" s="4">
        <f t="shared" si="10"/>
        <v>0</v>
      </c>
      <c r="W23" s="4">
        <f t="shared" si="11"/>
        <v>0</v>
      </c>
      <c r="X23" s="4">
        <f t="shared" si="12"/>
        <v>0</v>
      </c>
      <c r="Y23" s="4">
        <f t="shared" si="13"/>
        <v>0</v>
      </c>
      <c r="Z23" s="4">
        <f t="shared" si="14"/>
        <v>0</v>
      </c>
      <c r="AA23" s="4">
        <f t="shared" si="15"/>
        <v>0</v>
      </c>
      <c r="AB23" s="4">
        <f t="shared" si="16"/>
        <v>0</v>
      </c>
    </row>
    <row r="24" spans="4:28" ht="15">
      <c r="D24" s="13" t="s">
        <v>2</v>
      </c>
      <c r="E24" s="39">
        <f>E20/$H$20</f>
        <v>0.1875</v>
      </c>
      <c r="F24" s="39">
        <f>F20/$H$20</f>
        <v>0.3125</v>
      </c>
      <c r="G24" s="39">
        <f>G20/$H$20</f>
        <v>0.5</v>
      </c>
      <c r="H24" s="3">
        <f t="shared" si="17"/>
        <v>1</v>
      </c>
      <c r="K24" s="3">
        <v>22</v>
      </c>
      <c r="L24" s="55">
        <v>27.2594</v>
      </c>
      <c r="M24" s="4">
        <f t="shared" si="18"/>
      </c>
      <c r="N24" s="4" t="str">
        <f t="shared" si="19"/>
        <v>B</v>
      </c>
      <c r="O24" s="4">
        <f t="shared" si="20"/>
      </c>
      <c r="P24" s="29" t="str">
        <f t="shared" si="4"/>
        <v>B</v>
      </c>
      <c r="Q24" s="29">
        <f t="shared" si="5"/>
        <v>0</v>
      </c>
      <c r="R24" s="29">
        <f t="shared" si="6"/>
        <v>1</v>
      </c>
      <c r="S24" s="29">
        <f t="shared" si="7"/>
        <v>0</v>
      </c>
      <c r="T24" s="4">
        <f t="shared" si="8"/>
        <v>0</v>
      </c>
      <c r="U24" s="4">
        <f t="shared" si="9"/>
        <v>0</v>
      </c>
      <c r="V24" s="4">
        <f t="shared" si="10"/>
        <v>0</v>
      </c>
      <c r="W24" s="4">
        <f t="shared" si="11"/>
        <v>0</v>
      </c>
      <c r="X24" s="4">
        <f t="shared" si="12"/>
        <v>0</v>
      </c>
      <c r="Y24" s="4">
        <f t="shared" si="13"/>
        <v>1</v>
      </c>
      <c r="Z24" s="4">
        <f t="shared" si="14"/>
        <v>0</v>
      </c>
      <c r="AA24" s="4">
        <f t="shared" si="15"/>
        <v>0</v>
      </c>
      <c r="AB24" s="4">
        <f t="shared" si="16"/>
        <v>0</v>
      </c>
    </row>
    <row r="25" spans="4:28" ht="15">
      <c r="D25" s="13" t="s">
        <v>3</v>
      </c>
      <c r="E25" s="39">
        <f>E21/$H$21</f>
        <v>0.5625</v>
      </c>
      <c r="F25" s="39">
        <f>F21/$H$21</f>
        <v>0.1875</v>
      </c>
      <c r="G25" s="39">
        <f>G21/$H$21</f>
        <v>0.25</v>
      </c>
      <c r="H25" s="3">
        <f t="shared" si="17"/>
        <v>1</v>
      </c>
      <c r="K25" s="3">
        <v>23</v>
      </c>
      <c r="L25" s="55">
        <v>32.6403</v>
      </c>
      <c r="M25" s="4">
        <f t="shared" si="18"/>
      </c>
      <c r="N25" s="4">
        <f t="shared" si="19"/>
      </c>
      <c r="O25" s="4" t="str">
        <f t="shared" si="20"/>
        <v>C</v>
      </c>
      <c r="P25" s="29" t="str">
        <f t="shared" si="4"/>
        <v>C</v>
      </c>
      <c r="Q25" s="29">
        <f t="shared" si="5"/>
        <v>0</v>
      </c>
      <c r="R25" s="29">
        <f t="shared" si="6"/>
        <v>0</v>
      </c>
      <c r="S25" s="29">
        <f t="shared" si="7"/>
        <v>1</v>
      </c>
      <c r="T25" s="4">
        <f t="shared" si="8"/>
        <v>0</v>
      </c>
      <c r="U25" s="4">
        <f t="shared" si="9"/>
        <v>0</v>
      </c>
      <c r="V25" s="4">
        <f t="shared" si="10"/>
        <v>0</v>
      </c>
      <c r="W25" s="4">
        <f t="shared" si="11"/>
        <v>0</v>
      </c>
      <c r="X25" s="4">
        <f t="shared" si="12"/>
        <v>0</v>
      </c>
      <c r="Y25" s="4">
        <f t="shared" si="13"/>
        <v>0</v>
      </c>
      <c r="Z25" s="4">
        <f t="shared" si="14"/>
        <v>0</v>
      </c>
      <c r="AA25" s="4">
        <f t="shared" si="15"/>
        <v>1</v>
      </c>
      <c r="AB25" s="4">
        <f t="shared" si="16"/>
        <v>0</v>
      </c>
    </row>
    <row r="26" spans="5:28" ht="15">
      <c r="E26" s="40">
        <f aca="true" t="shared" si="21" ref="E26:G28">-IF(E23=0,0,E23*LOG(E23,2))</f>
        <v>0.49116772735302106</v>
      </c>
      <c r="F26" s="40">
        <f t="shared" si="21"/>
        <v>0.5117472194119245</v>
      </c>
      <c r="G26" s="40">
        <f t="shared" si="21"/>
        <v>0.5192749254008756</v>
      </c>
      <c r="H26" s="41">
        <f t="shared" si="17"/>
        <v>1.5221898721658214</v>
      </c>
      <c r="I26" s="26" t="s">
        <v>31</v>
      </c>
      <c r="J26" s="27">
        <f>nA/N</f>
        <v>0.34</v>
      </c>
      <c r="K26" s="3">
        <v>24</v>
      </c>
      <c r="L26" s="55">
        <v>26.1632</v>
      </c>
      <c r="M26" s="4">
        <f t="shared" si="18"/>
      </c>
      <c r="N26" s="4" t="str">
        <f t="shared" si="19"/>
        <v>B</v>
      </c>
      <c r="O26" s="4">
        <f t="shared" si="20"/>
      </c>
      <c r="P26" s="29" t="str">
        <f t="shared" si="4"/>
        <v>B</v>
      </c>
      <c r="Q26" s="29">
        <f t="shared" si="5"/>
        <v>0</v>
      </c>
      <c r="R26" s="29">
        <f t="shared" si="6"/>
        <v>1</v>
      </c>
      <c r="S26" s="29">
        <f t="shared" si="7"/>
        <v>0</v>
      </c>
      <c r="T26" s="4">
        <f t="shared" si="8"/>
        <v>0</v>
      </c>
      <c r="U26" s="4">
        <f t="shared" si="9"/>
        <v>0</v>
      </c>
      <c r="V26" s="4">
        <f t="shared" si="10"/>
        <v>0</v>
      </c>
      <c r="W26" s="4">
        <f t="shared" si="11"/>
        <v>0</v>
      </c>
      <c r="X26" s="4">
        <f t="shared" si="12"/>
        <v>1</v>
      </c>
      <c r="Y26" s="4">
        <f t="shared" si="13"/>
        <v>0</v>
      </c>
      <c r="Z26" s="4">
        <f t="shared" si="14"/>
        <v>0</v>
      </c>
      <c r="AA26" s="4">
        <f t="shared" si="15"/>
        <v>0</v>
      </c>
      <c r="AB26" s="4">
        <f t="shared" si="16"/>
        <v>0</v>
      </c>
    </row>
    <row r="27" spans="4:28" ht="15" customHeight="1">
      <c r="D27" s="20"/>
      <c r="E27" s="40">
        <f t="shared" si="21"/>
        <v>0.45281953111478324</v>
      </c>
      <c r="F27" s="40">
        <f t="shared" si="21"/>
        <v>0.5243974703476993</v>
      </c>
      <c r="G27" s="40">
        <f t="shared" si="21"/>
        <v>0.5</v>
      </c>
      <c r="H27" s="41">
        <f t="shared" si="17"/>
        <v>1.4772170014624826</v>
      </c>
      <c r="I27" s="26" t="s">
        <v>32</v>
      </c>
      <c r="J27" s="27">
        <f>nB/N</f>
        <v>0.32</v>
      </c>
      <c r="K27" s="3">
        <v>25</v>
      </c>
      <c r="L27" s="55">
        <v>26.0262</v>
      </c>
      <c r="M27" s="4">
        <f t="shared" si="18"/>
      </c>
      <c r="N27" s="4" t="str">
        <f t="shared" si="19"/>
        <v>B</v>
      </c>
      <c r="O27" s="4">
        <f t="shared" si="20"/>
      </c>
      <c r="P27" s="29" t="str">
        <f t="shared" si="4"/>
        <v>B</v>
      </c>
      <c r="Q27" s="29">
        <f t="shared" si="5"/>
        <v>0</v>
      </c>
      <c r="R27" s="29">
        <f t="shared" si="6"/>
        <v>1</v>
      </c>
      <c r="S27" s="29">
        <f t="shared" si="7"/>
        <v>0</v>
      </c>
      <c r="T27" s="4">
        <f t="shared" si="8"/>
        <v>0</v>
      </c>
      <c r="U27" s="4">
        <f t="shared" si="9"/>
        <v>0</v>
      </c>
      <c r="V27" s="4">
        <f t="shared" si="10"/>
        <v>0</v>
      </c>
      <c r="W27" s="4">
        <f t="shared" si="11"/>
        <v>0</v>
      </c>
      <c r="X27" s="4">
        <f t="shared" si="12"/>
        <v>0</v>
      </c>
      <c r="Y27" s="4">
        <f t="shared" si="13"/>
        <v>1</v>
      </c>
      <c r="Z27" s="4">
        <f t="shared" si="14"/>
        <v>0</v>
      </c>
      <c r="AA27" s="4">
        <f t="shared" si="15"/>
        <v>0</v>
      </c>
      <c r="AB27" s="4">
        <f t="shared" si="16"/>
        <v>0</v>
      </c>
    </row>
    <row r="28" spans="5:28" ht="15">
      <c r="E28" s="40">
        <f t="shared" si="21"/>
        <v>0.4669171866886993</v>
      </c>
      <c r="F28" s="40">
        <f t="shared" si="21"/>
        <v>0.45281953111478324</v>
      </c>
      <c r="G28" s="40">
        <f t="shared" si="21"/>
        <v>0.5</v>
      </c>
      <c r="H28" s="41">
        <f t="shared" si="17"/>
        <v>1.4197367178034825</v>
      </c>
      <c r="I28" s="26" t="s">
        <v>33</v>
      </c>
      <c r="J28" s="27">
        <f>nC/N</f>
        <v>0.34</v>
      </c>
      <c r="K28" s="3">
        <v>26</v>
      </c>
      <c r="L28" s="55">
        <v>32.246</v>
      </c>
      <c r="M28" s="4">
        <f t="shared" si="18"/>
      </c>
      <c r="N28" s="4">
        <f t="shared" si="19"/>
      </c>
      <c r="O28" s="4" t="str">
        <f t="shared" si="20"/>
        <v>C</v>
      </c>
      <c r="P28" s="29" t="str">
        <f t="shared" si="4"/>
        <v>C</v>
      </c>
      <c r="Q28" s="29">
        <f t="shared" si="5"/>
        <v>0</v>
      </c>
      <c r="R28" s="29">
        <f t="shared" si="6"/>
        <v>0</v>
      </c>
      <c r="S28" s="29">
        <f t="shared" si="7"/>
        <v>1</v>
      </c>
      <c r="T28" s="4">
        <f t="shared" si="8"/>
        <v>0</v>
      </c>
      <c r="U28" s="4">
        <f t="shared" si="9"/>
        <v>0</v>
      </c>
      <c r="V28" s="4">
        <f t="shared" si="10"/>
        <v>0</v>
      </c>
      <c r="W28" s="4">
        <f t="shared" si="11"/>
        <v>0</v>
      </c>
      <c r="X28" s="4">
        <f t="shared" si="12"/>
        <v>0</v>
      </c>
      <c r="Y28" s="4">
        <f t="shared" si="13"/>
        <v>0</v>
      </c>
      <c r="Z28" s="4">
        <f t="shared" si="14"/>
        <v>0</v>
      </c>
      <c r="AA28" s="4">
        <f t="shared" si="15"/>
        <v>1</v>
      </c>
      <c r="AB28" s="4">
        <f t="shared" si="16"/>
        <v>0</v>
      </c>
    </row>
    <row r="29" spans="4:28" ht="14.25" customHeight="1">
      <c r="D29" s="15"/>
      <c r="E29" s="16"/>
      <c r="K29" s="3">
        <v>27</v>
      </c>
      <c r="L29" s="55">
        <v>25.2993</v>
      </c>
      <c r="M29" s="4">
        <f t="shared" si="18"/>
      </c>
      <c r="N29" s="4" t="str">
        <f t="shared" si="19"/>
        <v>B</v>
      </c>
      <c r="O29" s="4">
        <f t="shared" si="20"/>
      </c>
      <c r="P29" s="29" t="str">
        <f t="shared" si="4"/>
        <v>B</v>
      </c>
      <c r="Q29" s="29">
        <f t="shared" si="5"/>
        <v>0</v>
      </c>
      <c r="R29" s="29">
        <f t="shared" si="6"/>
        <v>1</v>
      </c>
      <c r="S29" s="29">
        <f t="shared" si="7"/>
        <v>0</v>
      </c>
      <c r="T29" s="4">
        <f t="shared" si="8"/>
        <v>0</v>
      </c>
      <c r="U29" s="4">
        <f t="shared" si="9"/>
        <v>0</v>
      </c>
      <c r="V29" s="4">
        <f t="shared" si="10"/>
        <v>0</v>
      </c>
      <c r="W29" s="4">
        <f t="shared" si="11"/>
        <v>0</v>
      </c>
      <c r="X29" s="4">
        <f t="shared" si="12"/>
        <v>0</v>
      </c>
      <c r="Y29" s="4">
        <f t="shared" si="13"/>
        <v>1</v>
      </c>
      <c r="Z29" s="4">
        <f t="shared" si="14"/>
        <v>0</v>
      </c>
      <c r="AA29" s="4">
        <f t="shared" si="15"/>
        <v>0</v>
      </c>
      <c r="AB29" s="4">
        <f t="shared" si="16"/>
        <v>0</v>
      </c>
    </row>
    <row r="30" spans="11:28" ht="15">
      <c r="K30" s="3">
        <v>28</v>
      </c>
      <c r="L30" s="55">
        <v>28.1204</v>
      </c>
      <c r="M30" s="4">
        <f t="shared" si="18"/>
      </c>
      <c r="N30" s="4">
        <f t="shared" si="19"/>
      </c>
      <c r="O30" s="4" t="str">
        <f t="shared" si="20"/>
        <v>C</v>
      </c>
      <c r="P30" s="29" t="str">
        <f t="shared" si="4"/>
        <v>C</v>
      </c>
      <c r="Q30" s="29">
        <f t="shared" si="5"/>
        <v>0</v>
      </c>
      <c r="R30" s="29">
        <f t="shared" si="6"/>
        <v>0</v>
      </c>
      <c r="S30" s="29">
        <f t="shared" si="7"/>
        <v>1</v>
      </c>
      <c r="T30" s="4">
        <f t="shared" si="8"/>
        <v>0</v>
      </c>
      <c r="U30" s="4">
        <f t="shared" si="9"/>
        <v>0</v>
      </c>
      <c r="V30" s="4">
        <f t="shared" si="10"/>
        <v>0</v>
      </c>
      <c r="W30" s="4">
        <f t="shared" si="11"/>
        <v>0</v>
      </c>
      <c r="X30" s="4">
        <f t="shared" si="12"/>
        <v>0</v>
      </c>
      <c r="Y30" s="4">
        <f t="shared" si="13"/>
        <v>0</v>
      </c>
      <c r="Z30" s="4">
        <f t="shared" si="14"/>
        <v>0</v>
      </c>
      <c r="AA30" s="4">
        <f t="shared" si="15"/>
        <v>0</v>
      </c>
      <c r="AB30" s="4">
        <f t="shared" si="16"/>
        <v>1</v>
      </c>
    </row>
    <row r="31" spans="4:28" ht="14.25" customHeight="1">
      <c r="D31" s="15"/>
      <c r="E31" s="16"/>
      <c r="K31" s="3">
        <v>29</v>
      </c>
      <c r="L31" s="55">
        <v>31.9428</v>
      </c>
      <c r="M31" s="4">
        <f t="shared" si="18"/>
      </c>
      <c r="N31" s="4">
        <f t="shared" si="19"/>
      </c>
      <c r="O31" s="4" t="str">
        <f t="shared" si="20"/>
        <v>C</v>
      </c>
      <c r="P31" s="29" t="str">
        <f t="shared" si="4"/>
        <v>C</v>
      </c>
      <c r="Q31" s="29">
        <f t="shared" si="5"/>
        <v>0</v>
      </c>
      <c r="R31" s="29">
        <f t="shared" si="6"/>
        <v>0</v>
      </c>
      <c r="S31" s="29">
        <f t="shared" si="7"/>
        <v>1</v>
      </c>
      <c r="T31" s="4">
        <f t="shared" si="8"/>
        <v>0</v>
      </c>
      <c r="U31" s="4">
        <f t="shared" si="9"/>
        <v>0</v>
      </c>
      <c r="V31" s="4">
        <f t="shared" si="10"/>
        <v>0</v>
      </c>
      <c r="W31" s="4">
        <f t="shared" si="11"/>
        <v>0</v>
      </c>
      <c r="X31" s="4">
        <f t="shared" si="12"/>
        <v>0</v>
      </c>
      <c r="Y31" s="4">
        <f t="shared" si="13"/>
        <v>0</v>
      </c>
      <c r="Z31" s="4">
        <f t="shared" si="14"/>
        <v>1</v>
      </c>
      <c r="AA31" s="4">
        <f t="shared" si="15"/>
        <v>0</v>
      </c>
      <c r="AB31" s="4">
        <f t="shared" si="16"/>
        <v>0</v>
      </c>
    </row>
    <row r="32" spans="11:28" ht="15">
      <c r="K32" s="3">
        <v>30</v>
      </c>
      <c r="L32" s="55">
        <v>19.897</v>
      </c>
      <c r="M32" s="4" t="str">
        <f t="shared" si="18"/>
        <v>A</v>
      </c>
      <c r="N32" s="4">
        <f t="shared" si="19"/>
      </c>
      <c r="O32" s="4">
        <f t="shared" si="20"/>
      </c>
      <c r="P32" s="29" t="str">
        <f t="shared" si="4"/>
        <v>A</v>
      </c>
      <c r="Q32" s="29">
        <f t="shared" si="5"/>
        <v>1</v>
      </c>
      <c r="R32" s="29">
        <f t="shared" si="6"/>
        <v>0</v>
      </c>
      <c r="S32" s="29">
        <f t="shared" si="7"/>
        <v>0</v>
      </c>
      <c r="T32" s="4">
        <f t="shared" si="8"/>
        <v>0</v>
      </c>
      <c r="U32" s="4">
        <f t="shared" si="9"/>
        <v>0</v>
      </c>
      <c r="V32" s="4">
        <f t="shared" si="10"/>
        <v>1</v>
      </c>
      <c r="W32" s="4">
        <f t="shared" si="11"/>
        <v>0</v>
      </c>
      <c r="X32" s="4">
        <f t="shared" si="12"/>
        <v>0</v>
      </c>
      <c r="Y32" s="4">
        <f t="shared" si="13"/>
        <v>0</v>
      </c>
      <c r="Z32" s="4">
        <f t="shared" si="14"/>
        <v>0</v>
      </c>
      <c r="AA32" s="4">
        <f t="shared" si="15"/>
        <v>0</v>
      </c>
      <c r="AB32" s="4">
        <f t="shared" si="16"/>
        <v>0</v>
      </c>
    </row>
    <row r="33" spans="1:28" ht="15">
      <c r="A33" s="5"/>
      <c r="B33" s="5"/>
      <c r="C33" s="5"/>
      <c r="D33" s="5"/>
      <c r="K33" s="3">
        <v>31</v>
      </c>
      <c r="L33" s="55">
        <v>28.3848</v>
      </c>
      <c r="M33" s="4">
        <f t="shared" si="18"/>
      </c>
      <c r="N33" s="4">
        <f t="shared" si="19"/>
      </c>
      <c r="O33" s="4" t="str">
        <f t="shared" si="20"/>
        <v>C</v>
      </c>
      <c r="P33" s="29" t="str">
        <f t="shared" si="4"/>
        <v>C</v>
      </c>
      <c r="Q33" s="29">
        <f t="shared" si="5"/>
        <v>0</v>
      </c>
      <c r="R33" s="29">
        <f t="shared" si="6"/>
        <v>0</v>
      </c>
      <c r="S33" s="29">
        <f t="shared" si="7"/>
        <v>1</v>
      </c>
      <c r="T33" s="4">
        <f t="shared" si="8"/>
        <v>0</v>
      </c>
      <c r="U33" s="4">
        <f t="shared" si="9"/>
        <v>0</v>
      </c>
      <c r="V33" s="4">
        <f t="shared" si="10"/>
        <v>0</v>
      </c>
      <c r="W33" s="4">
        <f t="shared" si="11"/>
        <v>0</v>
      </c>
      <c r="X33" s="4">
        <f t="shared" si="12"/>
        <v>0</v>
      </c>
      <c r="Y33" s="4">
        <f t="shared" si="13"/>
        <v>0</v>
      </c>
      <c r="Z33" s="4">
        <f t="shared" si="14"/>
        <v>1</v>
      </c>
      <c r="AA33" s="4">
        <f t="shared" si="15"/>
        <v>0</v>
      </c>
      <c r="AB33" s="4">
        <f t="shared" si="16"/>
        <v>0</v>
      </c>
    </row>
    <row r="34" spans="1:28" ht="15">
      <c r="A34" s="5"/>
      <c r="B34" s="5"/>
      <c r="C34" s="5"/>
      <c r="D34" s="5"/>
      <c r="K34" s="3">
        <v>32</v>
      </c>
      <c r="L34" s="55">
        <v>18.1136</v>
      </c>
      <c r="M34" s="4" t="str">
        <f t="shared" si="18"/>
        <v>A</v>
      </c>
      <c r="N34" s="4">
        <f t="shared" si="19"/>
      </c>
      <c r="O34" s="4">
        <f t="shared" si="20"/>
      </c>
      <c r="P34" s="29" t="str">
        <f t="shared" si="4"/>
        <v>A</v>
      </c>
      <c r="Q34" s="29">
        <f t="shared" si="5"/>
        <v>1</v>
      </c>
      <c r="R34" s="29">
        <f t="shared" si="6"/>
        <v>0</v>
      </c>
      <c r="S34" s="29">
        <f t="shared" si="7"/>
        <v>0</v>
      </c>
      <c r="T34" s="4">
        <f t="shared" si="8"/>
        <v>0</v>
      </c>
      <c r="U34" s="4">
        <f t="shared" si="9"/>
        <v>1</v>
      </c>
      <c r="V34" s="4">
        <f t="shared" si="10"/>
        <v>0</v>
      </c>
      <c r="W34" s="4">
        <f t="shared" si="11"/>
        <v>0</v>
      </c>
      <c r="X34" s="4">
        <f t="shared" si="12"/>
        <v>0</v>
      </c>
      <c r="Y34" s="4">
        <f t="shared" si="13"/>
        <v>0</v>
      </c>
      <c r="Z34" s="4">
        <f t="shared" si="14"/>
        <v>0</v>
      </c>
      <c r="AA34" s="4">
        <f t="shared" si="15"/>
        <v>0</v>
      </c>
      <c r="AB34" s="4">
        <f t="shared" si="16"/>
        <v>0</v>
      </c>
    </row>
    <row r="35" spans="1:28" ht="15">
      <c r="A35" s="5"/>
      <c r="B35" s="5"/>
      <c r="C35" s="5"/>
      <c r="D35" s="5"/>
      <c r="K35" s="3">
        <v>33</v>
      </c>
      <c r="L35" s="55">
        <v>23.5119</v>
      </c>
      <c r="M35" s="4">
        <f aca="true" t="shared" si="22" ref="M35:M52">IF(AND(L35&gt;=Lim_inf_A,L35&lt;Lim_sup_A),"A","")</f>
      </c>
      <c r="N35" s="4" t="str">
        <f aca="true" t="shared" si="23" ref="N35:N52">IF(AND(L35&gt;=Lim_inf_B,L35&lt;Lim_sup_B),"B","")</f>
        <v>B</v>
      </c>
      <c r="O35" s="4">
        <f aca="true" t="shared" si="24" ref="O35:O52">IF(AND(L35&gt;=Lim_inf_C,L35&lt;=Lim_sup_C),"C","")</f>
      </c>
      <c r="P35" s="29" t="str">
        <f t="shared" si="4"/>
        <v>B</v>
      </c>
      <c r="Q35" s="29">
        <f t="shared" si="5"/>
        <v>0</v>
      </c>
      <c r="R35" s="29">
        <f t="shared" si="6"/>
        <v>1</v>
      </c>
      <c r="S35" s="29">
        <f t="shared" si="7"/>
        <v>0</v>
      </c>
      <c r="T35" s="4">
        <f t="shared" si="8"/>
        <v>0</v>
      </c>
      <c r="U35" s="4">
        <f t="shared" si="9"/>
        <v>0</v>
      </c>
      <c r="V35" s="4">
        <f t="shared" si="10"/>
        <v>0</v>
      </c>
      <c r="W35" s="4">
        <f t="shared" si="11"/>
        <v>1</v>
      </c>
      <c r="X35" s="4">
        <f t="shared" si="12"/>
        <v>0</v>
      </c>
      <c r="Y35" s="4">
        <f t="shared" si="13"/>
        <v>0</v>
      </c>
      <c r="Z35" s="4">
        <f t="shared" si="14"/>
        <v>0</v>
      </c>
      <c r="AA35" s="4">
        <f t="shared" si="15"/>
        <v>0</v>
      </c>
      <c r="AB35" s="4">
        <f t="shared" si="16"/>
        <v>0</v>
      </c>
    </row>
    <row r="36" spans="11:28" ht="15">
      <c r="K36" s="3">
        <v>34</v>
      </c>
      <c r="L36" s="55">
        <v>17.1657</v>
      </c>
      <c r="M36" s="4" t="str">
        <f t="shared" si="22"/>
        <v>A</v>
      </c>
      <c r="N36" s="4">
        <f t="shared" si="23"/>
      </c>
      <c r="O36" s="4">
        <f t="shared" si="24"/>
      </c>
      <c r="P36" s="29" t="str">
        <f t="shared" si="4"/>
        <v>A</v>
      </c>
      <c r="Q36" s="29">
        <f t="shared" si="5"/>
        <v>1</v>
      </c>
      <c r="R36" s="29">
        <f t="shared" si="6"/>
        <v>0</v>
      </c>
      <c r="S36" s="29">
        <f t="shared" si="7"/>
        <v>0</v>
      </c>
      <c r="T36" s="4">
        <f t="shared" si="8"/>
        <v>0</v>
      </c>
      <c r="U36" s="4">
        <f t="shared" si="9"/>
        <v>1</v>
      </c>
      <c r="V36" s="4">
        <f t="shared" si="10"/>
        <v>0</v>
      </c>
      <c r="W36" s="4">
        <f t="shared" si="11"/>
        <v>0</v>
      </c>
      <c r="X36" s="4">
        <f t="shared" si="12"/>
        <v>0</v>
      </c>
      <c r="Y36" s="4">
        <f t="shared" si="13"/>
        <v>0</v>
      </c>
      <c r="Z36" s="4">
        <f t="shared" si="14"/>
        <v>0</v>
      </c>
      <c r="AA36" s="4">
        <f t="shared" si="15"/>
        <v>0</v>
      </c>
      <c r="AB36" s="4">
        <f t="shared" si="16"/>
        <v>0</v>
      </c>
    </row>
    <row r="37" spans="3:28" ht="15">
      <c r="C37" s="5"/>
      <c r="D37" s="5"/>
      <c r="E37" s="5"/>
      <c r="F37" s="5"/>
      <c r="G37" s="5"/>
      <c r="H37" s="5"/>
      <c r="I37" s="5"/>
      <c r="K37" s="3">
        <v>35</v>
      </c>
      <c r="L37" s="55">
        <v>25.1441</v>
      </c>
      <c r="M37" s="4">
        <f t="shared" si="22"/>
      </c>
      <c r="N37" s="4" t="str">
        <f t="shared" si="23"/>
        <v>B</v>
      </c>
      <c r="O37" s="4">
        <f t="shared" si="24"/>
      </c>
      <c r="P37" s="29" t="str">
        <f t="shared" si="4"/>
        <v>B</v>
      </c>
      <c r="Q37" s="29">
        <f t="shared" si="5"/>
        <v>0</v>
      </c>
      <c r="R37" s="29">
        <f t="shared" si="6"/>
        <v>1</v>
      </c>
      <c r="S37" s="29">
        <f t="shared" si="7"/>
        <v>0</v>
      </c>
      <c r="T37" s="4">
        <f t="shared" si="8"/>
        <v>0</v>
      </c>
      <c r="U37" s="4">
        <f t="shared" si="9"/>
        <v>0</v>
      </c>
      <c r="V37" s="4">
        <f t="shared" si="10"/>
        <v>0</v>
      </c>
      <c r="W37" s="4">
        <f t="shared" si="11"/>
        <v>0</v>
      </c>
      <c r="X37" s="4">
        <f t="shared" si="12"/>
        <v>0</v>
      </c>
      <c r="Y37" s="4">
        <f t="shared" si="13"/>
        <v>1</v>
      </c>
      <c r="Z37" s="4">
        <f t="shared" si="14"/>
        <v>0</v>
      </c>
      <c r="AA37" s="4">
        <f t="shared" si="15"/>
        <v>0</v>
      </c>
      <c r="AB37" s="4">
        <f t="shared" si="16"/>
        <v>0</v>
      </c>
    </row>
    <row r="38" spans="3:28" ht="15">
      <c r="C38" s="5"/>
      <c r="D38" s="5"/>
      <c r="E38" s="5"/>
      <c r="F38" s="5"/>
      <c r="G38" s="5"/>
      <c r="H38" s="5"/>
      <c r="I38" s="5"/>
      <c r="K38" s="3">
        <v>36</v>
      </c>
      <c r="L38" s="55">
        <v>28.6443</v>
      </c>
      <c r="M38" s="4">
        <f t="shared" si="22"/>
      </c>
      <c r="N38" s="4">
        <f t="shared" si="23"/>
      </c>
      <c r="O38" s="4" t="str">
        <f t="shared" si="24"/>
        <v>C</v>
      </c>
      <c r="P38" s="29" t="str">
        <f t="shared" si="4"/>
        <v>C</v>
      </c>
      <c r="Q38" s="29">
        <f t="shared" si="5"/>
        <v>0</v>
      </c>
      <c r="R38" s="29">
        <f t="shared" si="6"/>
        <v>0</v>
      </c>
      <c r="S38" s="29">
        <f t="shared" si="7"/>
        <v>1</v>
      </c>
      <c r="T38" s="4">
        <f t="shared" si="8"/>
        <v>0</v>
      </c>
      <c r="U38" s="4">
        <f t="shared" si="9"/>
        <v>0</v>
      </c>
      <c r="V38" s="4">
        <f t="shared" si="10"/>
        <v>0</v>
      </c>
      <c r="W38" s="4">
        <f t="shared" si="11"/>
        <v>0</v>
      </c>
      <c r="X38" s="4">
        <f t="shared" si="12"/>
        <v>0</v>
      </c>
      <c r="Y38" s="4">
        <f t="shared" si="13"/>
        <v>0</v>
      </c>
      <c r="Z38" s="4">
        <f t="shared" si="14"/>
        <v>0</v>
      </c>
      <c r="AA38" s="4">
        <f t="shared" si="15"/>
        <v>0</v>
      </c>
      <c r="AB38" s="4">
        <f t="shared" si="16"/>
        <v>1</v>
      </c>
    </row>
    <row r="39" spans="3:28" ht="15">
      <c r="C39" s="5"/>
      <c r="D39" s="5"/>
      <c r="E39" s="5"/>
      <c r="F39" s="5"/>
      <c r="G39" s="5"/>
      <c r="H39" s="5"/>
      <c r="I39" s="5"/>
      <c r="K39" s="3">
        <v>37</v>
      </c>
      <c r="L39" s="55">
        <v>32.8407</v>
      </c>
      <c r="M39" s="4">
        <f t="shared" si="22"/>
      </c>
      <c r="N39" s="4">
        <f t="shared" si="23"/>
      </c>
      <c r="O39" s="4" t="str">
        <f t="shared" si="24"/>
        <v>C</v>
      </c>
      <c r="P39" s="29" t="str">
        <f t="shared" si="4"/>
        <v>C</v>
      </c>
      <c r="Q39" s="29">
        <f t="shared" si="5"/>
        <v>0</v>
      </c>
      <c r="R39" s="29">
        <f t="shared" si="6"/>
        <v>0</v>
      </c>
      <c r="S39" s="29">
        <f t="shared" si="7"/>
        <v>1</v>
      </c>
      <c r="T39" s="4">
        <f t="shared" si="8"/>
        <v>0</v>
      </c>
      <c r="U39" s="4">
        <f t="shared" si="9"/>
        <v>0</v>
      </c>
      <c r="V39" s="4">
        <f t="shared" si="10"/>
        <v>0</v>
      </c>
      <c r="W39" s="4">
        <f t="shared" si="11"/>
        <v>0</v>
      </c>
      <c r="X39" s="4">
        <f t="shared" si="12"/>
        <v>0</v>
      </c>
      <c r="Y39" s="4">
        <f t="shared" si="13"/>
        <v>0</v>
      </c>
      <c r="Z39" s="4">
        <f t="shared" si="14"/>
        <v>0</v>
      </c>
      <c r="AA39" s="4">
        <f t="shared" si="15"/>
        <v>0</v>
      </c>
      <c r="AB39" s="4">
        <f t="shared" si="16"/>
        <v>1</v>
      </c>
    </row>
    <row r="40" spans="3:28" ht="15">
      <c r="C40" s="5"/>
      <c r="D40" s="22"/>
      <c r="E40" s="5"/>
      <c r="F40" s="5"/>
      <c r="G40" s="5"/>
      <c r="H40" s="5"/>
      <c r="I40" s="5"/>
      <c r="K40" s="3">
        <v>38</v>
      </c>
      <c r="L40" s="55">
        <v>31.2526</v>
      </c>
      <c r="M40" s="4">
        <f t="shared" si="22"/>
      </c>
      <c r="N40" s="4">
        <f t="shared" si="23"/>
      </c>
      <c r="O40" s="4" t="str">
        <f t="shared" si="24"/>
        <v>C</v>
      </c>
      <c r="P40" s="29" t="str">
        <f t="shared" si="4"/>
        <v>C</v>
      </c>
      <c r="Q40" s="29">
        <f t="shared" si="5"/>
        <v>0</v>
      </c>
      <c r="R40" s="29">
        <f t="shared" si="6"/>
        <v>0</v>
      </c>
      <c r="S40" s="29">
        <f t="shared" si="7"/>
        <v>1</v>
      </c>
      <c r="T40" s="4">
        <f t="shared" si="8"/>
        <v>0</v>
      </c>
      <c r="U40" s="4">
        <f t="shared" si="9"/>
        <v>0</v>
      </c>
      <c r="V40" s="4">
        <f t="shared" si="10"/>
        <v>0</v>
      </c>
      <c r="W40" s="4">
        <f t="shared" si="11"/>
        <v>0</v>
      </c>
      <c r="X40" s="4">
        <f t="shared" si="12"/>
        <v>0</v>
      </c>
      <c r="Y40" s="4">
        <f t="shared" si="13"/>
        <v>0</v>
      </c>
      <c r="Z40" s="4">
        <f t="shared" si="14"/>
        <v>1</v>
      </c>
      <c r="AA40" s="4">
        <f t="shared" si="15"/>
        <v>0</v>
      </c>
      <c r="AB40" s="4">
        <f t="shared" si="16"/>
        <v>0</v>
      </c>
    </row>
    <row r="41" spans="3:28" ht="15">
      <c r="C41" s="5"/>
      <c r="D41" s="5"/>
      <c r="E41" s="5"/>
      <c r="F41" s="23"/>
      <c r="G41" s="5"/>
      <c r="H41" s="5"/>
      <c r="I41" s="5"/>
      <c r="K41" s="3">
        <v>39</v>
      </c>
      <c r="L41" s="55">
        <v>18.291</v>
      </c>
      <c r="M41" s="4" t="str">
        <f t="shared" si="22"/>
        <v>A</v>
      </c>
      <c r="N41" s="4">
        <f t="shared" si="23"/>
      </c>
      <c r="O41" s="4">
        <f t="shared" si="24"/>
      </c>
      <c r="P41" s="29" t="str">
        <f t="shared" si="4"/>
        <v>A</v>
      </c>
      <c r="Q41" s="29">
        <f t="shared" si="5"/>
        <v>1</v>
      </c>
      <c r="R41" s="29">
        <f t="shared" si="6"/>
        <v>0</v>
      </c>
      <c r="S41" s="29">
        <f t="shared" si="7"/>
        <v>0</v>
      </c>
      <c r="T41" s="4">
        <f t="shared" si="8"/>
        <v>1</v>
      </c>
      <c r="U41" s="4">
        <f t="shared" si="9"/>
        <v>0</v>
      </c>
      <c r="V41" s="4">
        <f t="shared" si="10"/>
        <v>0</v>
      </c>
      <c r="W41" s="4">
        <f t="shared" si="11"/>
        <v>0</v>
      </c>
      <c r="X41" s="4">
        <f t="shared" si="12"/>
        <v>0</v>
      </c>
      <c r="Y41" s="4">
        <f t="shared" si="13"/>
        <v>0</v>
      </c>
      <c r="Z41" s="4">
        <f t="shared" si="14"/>
        <v>0</v>
      </c>
      <c r="AA41" s="4">
        <f t="shared" si="15"/>
        <v>0</v>
      </c>
      <c r="AB41" s="4">
        <f t="shared" si="16"/>
        <v>0</v>
      </c>
    </row>
    <row r="42" spans="3:28" ht="15">
      <c r="C42" s="5"/>
      <c r="D42" s="5"/>
      <c r="E42" s="5"/>
      <c r="F42" s="5"/>
      <c r="G42" s="5"/>
      <c r="H42" s="5"/>
      <c r="I42" s="5"/>
      <c r="K42" s="3">
        <v>40</v>
      </c>
      <c r="L42" s="55">
        <v>20.4888</v>
      </c>
      <c r="M42" s="4" t="str">
        <f t="shared" si="22"/>
        <v>A</v>
      </c>
      <c r="N42" s="4">
        <f t="shared" si="23"/>
      </c>
      <c r="O42" s="4">
        <f t="shared" si="24"/>
      </c>
      <c r="P42" s="29" t="str">
        <f t="shared" si="4"/>
        <v>A</v>
      </c>
      <c r="Q42" s="29">
        <f t="shared" si="5"/>
        <v>1</v>
      </c>
      <c r="R42" s="29">
        <f t="shared" si="6"/>
        <v>0</v>
      </c>
      <c r="S42" s="29">
        <f t="shared" si="7"/>
        <v>0</v>
      </c>
      <c r="T42" s="4">
        <f t="shared" si="8"/>
        <v>0</v>
      </c>
      <c r="U42" s="4">
        <f t="shared" si="9"/>
        <v>1</v>
      </c>
      <c r="V42" s="4">
        <f t="shared" si="10"/>
        <v>0</v>
      </c>
      <c r="W42" s="4">
        <f t="shared" si="11"/>
        <v>0</v>
      </c>
      <c r="X42" s="4">
        <f t="shared" si="12"/>
        <v>0</v>
      </c>
      <c r="Y42" s="4">
        <f t="shared" si="13"/>
        <v>0</v>
      </c>
      <c r="Z42" s="4">
        <f t="shared" si="14"/>
        <v>0</v>
      </c>
      <c r="AA42" s="4">
        <f t="shared" si="15"/>
        <v>0</v>
      </c>
      <c r="AB42" s="4">
        <f t="shared" si="16"/>
        <v>0</v>
      </c>
    </row>
    <row r="43" spans="3:28" ht="15">
      <c r="C43" s="5"/>
      <c r="D43" s="5"/>
      <c r="E43" s="5"/>
      <c r="F43" s="5"/>
      <c r="G43" s="5"/>
      <c r="H43" s="5"/>
      <c r="I43" s="5"/>
      <c r="K43" s="3">
        <v>41</v>
      </c>
      <c r="L43" s="55">
        <v>25.0238</v>
      </c>
      <c r="M43" s="4">
        <f t="shared" si="22"/>
      </c>
      <c r="N43" s="4" t="str">
        <f t="shared" si="23"/>
        <v>B</v>
      </c>
      <c r="O43" s="4">
        <f t="shared" si="24"/>
      </c>
      <c r="P43" s="29" t="str">
        <f t="shared" si="4"/>
        <v>B</v>
      </c>
      <c r="Q43" s="29">
        <f t="shared" si="5"/>
        <v>0</v>
      </c>
      <c r="R43" s="29">
        <f t="shared" si="6"/>
        <v>1</v>
      </c>
      <c r="S43" s="29">
        <f t="shared" si="7"/>
        <v>0</v>
      </c>
      <c r="T43" s="4">
        <f t="shared" si="8"/>
        <v>0</v>
      </c>
      <c r="U43" s="4">
        <f t="shared" si="9"/>
        <v>0</v>
      </c>
      <c r="V43" s="4">
        <f t="shared" si="10"/>
        <v>0</v>
      </c>
      <c r="W43" s="4">
        <f t="shared" si="11"/>
        <v>0</v>
      </c>
      <c r="X43" s="4">
        <f t="shared" si="12"/>
        <v>1</v>
      </c>
      <c r="Y43" s="4">
        <f t="shared" si="13"/>
        <v>0</v>
      </c>
      <c r="Z43" s="4">
        <f t="shared" si="14"/>
        <v>0</v>
      </c>
      <c r="AA43" s="4">
        <f t="shared" si="15"/>
        <v>0</v>
      </c>
      <c r="AB43" s="4">
        <f t="shared" si="16"/>
        <v>0</v>
      </c>
    </row>
    <row r="44" spans="3:28" ht="15">
      <c r="C44" s="5"/>
      <c r="D44" s="22"/>
      <c r="E44" s="5"/>
      <c r="F44" s="5"/>
      <c r="G44" s="5"/>
      <c r="H44" s="5"/>
      <c r="I44" s="5"/>
      <c r="K44" s="3">
        <v>42</v>
      </c>
      <c r="L44" s="55">
        <v>26.5622</v>
      </c>
      <c r="M44" s="4">
        <f t="shared" si="22"/>
      </c>
      <c r="N44" s="4" t="str">
        <f t="shared" si="23"/>
        <v>B</v>
      </c>
      <c r="O44" s="4">
        <f t="shared" si="24"/>
      </c>
      <c r="P44" s="29" t="str">
        <f t="shared" si="4"/>
        <v>B</v>
      </c>
      <c r="Q44" s="29">
        <f t="shared" si="5"/>
        <v>0</v>
      </c>
      <c r="R44" s="29">
        <f t="shared" si="6"/>
        <v>1</v>
      </c>
      <c r="S44" s="29">
        <f t="shared" si="7"/>
        <v>0</v>
      </c>
      <c r="T44" s="4">
        <f t="shared" si="8"/>
        <v>0</v>
      </c>
      <c r="U44" s="4">
        <f t="shared" si="9"/>
        <v>0</v>
      </c>
      <c r="V44" s="4">
        <f t="shared" si="10"/>
        <v>0</v>
      </c>
      <c r="W44" s="4">
        <f t="shared" si="11"/>
        <v>0</v>
      </c>
      <c r="X44" s="4">
        <f t="shared" si="12"/>
        <v>1</v>
      </c>
      <c r="Y44" s="4">
        <f t="shared" si="13"/>
        <v>0</v>
      </c>
      <c r="Z44" s="4">
        <f t="shared" si="14"/>
        <v>0</v>
      </c>
      <c r="AA44" s="4">
        <f t="shared" si="15"/>
        <v>0</v>
      </c>
      <c r="AB44" s="4">
        <f t="shared" si="16"/>
        <v>0</v>
      </c>
    </row>
    <row r="45" spans="3:28" ht="15">
      <c r="C45" s="5"/>
      <c r="D45" s="5"/>
      <c r="E45" s="24"/>
      <c r="F45" s="24"/>
      <c r="G45" s="24"/>
      <c r="H45" s="5"/>
      <c r="I45" s="5"/>
      <c r="K45" s="3">
        <v>43</v>
      </c>
      <c r="L45" s="55">
        <v>26.9117</v>
      </c>
      <c r="M45" s="4">
        <f t="shared" si="22"/>
      </c>
      <c r="N45" s="4" t="str">
        <f t="shared" si="23"/>
        <v>B</v>
      </c>
      <c r="O45" s="4">
        <f t="shared" si="24"/>
      </c>
      <c r="P45" s="29" t="str">
        <f t="shared" si="4"/>
        <v>B</v>
      </c>
      <c r="Q45" s="29">
        <f t="shared" si="5"/>
        <v>0</v>
      </c>
      <c r="R45" s="29">
        <f t="shared" si="6"/>
        <v>1</v>
      </c>
      <c r="S45" s="29">
        <f t="shared" si="7"/>
        <v>0</v>
      </c>
      <c r="T45" s="4">
        <f t="shared" si="8"/>
        <v>0</v>
      </c>
      <c r="U45" s="4">
        <f t="shared" si="9"/>
        <v>0</v>
      </c>
      <c r="V45" s="4">
        <f t="shared" si="10"/>
        <v>0</v>
      </c>
      <c r="W45" s="4">
        <f t="shared" si="11"/>
        <v>1</v>
      </c>
      <c r="X45" s="4">
        <f t="shared" si="12"/>
        <v>0</v>
      </c>
      <c r="Y45" s="4">
        <f t="shared" si="13"/>
        <v>0</v>
      </c>
      <c r="Z45" s="4">
        <f t="shared" si="14"/>
        <v>0</v>
      </c>
      <c r="AA45" s="4">
        <f t="shared" si="15"/>
        <v>0</v>
      </c>
      <c r="AB45" s="4">
        <f t="shared" si="16"/>
        <v>0</v>
      </c>
    </row>
    <row r="46" spans="3:28" ht="15">
      <c r="C46" s="5"/>
      <c r="D46" s="5"/>
      <c r="E46" s="24"/>
      <c r="F46" s="24"/>
      <c r="G46" s="24"/>
      <c r="H46" s="5"/>
      <c r="I46" s="5"/>
      <c r="K46" s="3">
        <v>44</v>
      </c>
      <c r="L46" s="55">
        <v>17.0685</v>
      </c>
      <c r="M46" s="4" t="str">
        <f t="shared" si="22"/>
        <v>A</v>
      </c>
      <c r="N46" s="4">
        <f t="shared" si="23"/>
      </c>
      <c r="O46" s="4">
        <f t="shared" si="24"/>
      </c>
      <c r="P46" s="29" t="str">
        <f t="shared" si="4"/>
        <v>A</v>
      </c>
      <c r="Q46" s="29">
        <f t="shared" si="5"/>
        <v>1</v>
      </c>
      <c r="R46" s="29">
        <f t="shared" si="6"/>
        <v>0</v>
      </c>
      <c r="S46" s="29">
        <f t="shared" si="7"/>
        <v>0</v>
      </c>
      <c r="T46" s="4">
        <f t="shared" si="8"/>
        <v>0</v>
      </c>
      <c r="U46" s="4">
        <f t="shared" si="9"/>
        <v>1</v>
      </c>
      <c r="V46" s="4">
        <f t="shared" si="10"/>
        <v>0</v>
      </c>
      <c r="W46" s="4">
        <f t="shared" si="11"/>
        <v>0</v>
      </c>
      <c r="X46" s="4">
        <f t="shared" si="12"/>
        <v>0</v>
      </c>
      <c r="Y46" s="4">
        <f t="shared" si="13"/>
        <v>0</v>
      </c>
      <c r="Z46" s="4">
        <f t="shared" si="14"/>
        <v>0</v>
      </c>
      <c r="AA46" s="4">
        <f t="shared" si="15"/>
        <v>0</v>
      </c>
      <c r="AB46" s="4">
        <f t="shared" si="16"/>
        <v>0</v>
      </c>
    </row>
    <row r="47" spans="3:28" ht="15">
      <c r="C47" s="5"/>
      <c r="D47" s="5"/>
      <c r="E47" s="24"/>
      <c r="F47" s="24"/>
      <c r="G47" s="24"/>
      <c r="H47" s="5"/>
      <c r="I47" s="5"/>
      <c r="K47" s="3">
        <v>45</v>
      </c>
      <c r="L47" s="55">
        <v>26.9914</v>
      </c>
      <c r="M47" s="4">
        <f t="shared" si="22"/>
      </c>
      <c r="N47" s="4" t="str">
        <f t="shared" si="23"/>
        <v>B</v>
      </c>
      <c r="O47" s="4">
        <f t="shared" si="24"/>
      </c>
      <c r="P47" s="29" t="str">
        <f t="shared" si="4"/>
        <v>B</v>
      </c>
      <c r="Q47" s="29">
        <f t="shared" si="5"/>
        <v>0</v>
      </c>
      <c r="R47" s="29">
        <f t="shared" si="6"/>
        <v>1</v>
      </c>
      <c r="S47" s="29">
        <f t="shared" si="7"/>
        <v>0</v>
      </c>
      <c r="T47" s="4">
        <f t="shared" si="8"/>
        <v>0</v>
      </c>
      <c r="U47" s="4">
        <f t="shared" si="9"/>
        <v>0</v>
      </c>
      <c r="V47" s="4">
        <f t="shared" si="10"/>
        <v>0</v>
      </c>
      <c r="W47" s="4">
        <f t="shared" si="11"/>
        <v>0</v>
      </c>
      <c r="X47" s="4">
        <f t="shared" si="12"/>
        <v>0</v>
      </c>
      <c r="Y47" s="4">
        <f t="shared" si="13"/>
        <v>1</v>
      </c>
      <c r="Z47" s="4">
        <f t="shared" si="14"/>
        <v>0</v>
      </c>
      <c r="AA47" s="4">
        <f t="shared" si="15"/>
        <v>0</v>
      </c>
      <c r="AB47" s="4">
        <f t="shared" si="16"/>
        <v>0</v>
      </c>
    </row>
    <row r="48" spans="3:28" ht="15">
      <c r="C48" s="5"/>
      <c r="D48" s="5"/>
      <c r="E48" s="5"/>
      <c r="F48" s="5"/>
      <c r="G48" s="5"/>
      <c r="H48" s="5"/>
      <c r="I48" s="5"/>
      <c r="K48" s="3">
        <v>46</v>
      </c>
      <c r="L48" s="55">
        <v>32.9146</v>
      </c>
      <c r="M48" s="4">
        <f t="shared" si="22"/>
      </c>
      <c r="N48" s="4">
        <f t="shared" si="23"/>
      </c>
      <c r="O48" s="4" t="str">
        <f t="shared" si="24"/>
        <v>C</v>
      </c>
      <c r="P48" s="29" t="str">
        <f t="shared" si="4"/>
        <v>C</v>
      </c>
      <c r="Q48" s="29">
        <f t="shared" si="5"/>
        <v>0</v>
      </c>
      <c r="R48" s="29">
        <f t="shared" si="6"/>
        <v>0</v>
      </c>
      <c r="S48" s="29">
        <f t="shared" si="7"/>
        <v>1</v>
      </c>
      <c r="T48" s="4">
        <f t="shared" si="8"/>
        <v>0</v>
      </c>
      <c r="U48" s="4">
        <f t="shared" si="9"/>
        <v>0</v>
      </c>
      <c r="V48" s="4">
        <f t="shared" si="10"/>
        <v>0</v>
      </c>
      <c r="W48" s="4">
        <f t="shared" si="11"/>
        <v>0</v>
      </c>
      <c r="X48" s="4">
        <f t="shared" si="12"/>
        <v>0</v>
      </c>
      <c r="Y48" s="4">
        <f t="shared" si="13"/>
        <v>0</v>
      </c>
      <c r="Z48" s="4">
        <f t="shared" si="14"/>
        <v>0</v>
      </c>
      <c r="AA48" s="4">
        <f t="shared" si="15"/>
        <v>0</v>
      </c>
      <c r="AB48" s="4">
        <f t="shared" si="16"/>
        <v>1</v>
      </c>
    </row>
    <row r="49" spans="3:28" ht="15">
      <c r="C49" s="5"/>
      <c r="D49" s="5"/>
      <c r="E49" s="5"/>
      <c r="F49" s="5"/>
      <c r="G49" s="5"/>
      <c r="H49" s="5"/>
      <c r="I49" s="5"/>
      <c r="K49" s="3">
        <v>47</v>
      </c>
      <c r="L49" s="55">
        <v>28.8518</v>
      </c>
      <c r="M49" s="4">
        <f t="shared" si="22"/>
      </c>
      <c r="N49" s="4">
        <f t="shared" si="23"/>
      </c>
      <c r="O49" s="4" t="str">
        <f t="shared" si="24"/>
        <v>C</v>
      </c>
      <c r="P49" s="29" t="str">
        <f t="shared" si="4"/>
        <v>C</v>
      </c>
      <c r="Q49" s="29">
        <f t="shared" si="5"/>
        <v>0</v>
      </c>
      <c r="R49" s="29">
        <f t="shared" si="6"/>
        <v>0</v>
      </c>
      <c r="S49" s="29">
        <f t="shared" si="7"/>
        <v>1</v>
      </c>
      <c r="T49" s="4">
        <f t="shared" si="8"/>
        <v>0</v>
      </c>
      <c r="U49" s="4">
        <f t="shared" si="9"/>
        <v>0</v>
      </c>
      <c r="V49" s="4">
        <f t="shared" si="10"/>
        <v>0</v>
      </c>
      <c r="W49" s="4">
        <f t="shared" si="11"/>
        <v>0</v>
      </c>
      <c r="X49" s="4">
        <f t="shared" si="12"/>
        <v>0</v>
      </c>
      <c r="Y49" s="4">
        <f t="shared" si="13"/>
        <v>0</v>
      </c>
      <c r="Z49" s="4">
        <f t="shared" si="14"/>
        <v>0</v>
      </c>
      <c r="AA49" s="4">
        <f t="shared" si="15"/>
        <v>1</v>
      </c>
      <c r="AB49" s="4">
        <f t="shared" si="16"/>
        <v>0</v>
      </c>
    </row>
    <row r="50" spans="11:28" ht="15">
      <c r="K50" s="3">
        <v>48</v>
      </c>
      <c r="L50" s="55">
        <v>24.9852</v>
      </c>
      <c r="M50" s="4">
        <f t="shared" si="22"/>
      </c>
      <c r="N50" s="4" t="str">
        <f t="shared" si="23"/>
        <v>B</v>
      </c>
      <c r="O50" s="4">
        <f t="shared" si="24"/>
      </c>
      <c r="P50" s="29" t="str">
        <f t="shared" si="4"/>
        <v>B</v>
      </c>
      <c r="Q50" s="29">
        <f t="shared" si="5"/>
        <v>0</v>
      </c>
      <c r="R50" s="29">
        <f t="shared" si="6"/>
        <v>1</v>
      </c>
      <c r="S50" s="29">
        <f t="shared" si="7"/>
        <v>0</v>
      </c>
      <c r="T50" s="4">
        <f t="shared" si="8"/>
        <v>0</v>
      </c>
      <c r="U50" s="4">
        <f t="shared" si="9"/>
        <v>0</v>
      </c>
      <c r="V50" s="4">
        <f t="shared" si="10"/>
        <v>0</v>
      </c>
      <c r="W50" s="4">
        <f t="shared" si="11"/>
        <v>0</v>
      </c>
      <c r="X50" s="4">
        <f t="shared" si="12"/>
        <v>1</v>
      </c>
      <c r="Y50" s="4">
        <f t="shared" si="13"/>
        <v>0</v>
      </c>
      <c r="Z50" s="4">
        <f t="shared" si="14"/>
        <v>0</v>
      </c>
      <c r="AA50" s="4">
        <f t="shared" si="15"/>
        <v>0</v>
      </c>
      <c r="AB50" s="4">
        <f t="shared" si="16"/>
        <v>0</v>
      </c>
    </row>
    <row r="51" spans="11:28" ht="15">
      <c r="K51" s="32">
        <v>49</v>
      </c>
      <c r="L51" s="55">
        <v>26.5221</v>
      </c>
      <c r="M51" s="33">
        <f t="shared" si="22"/>
      </c>
      <c r="N51" s="33" t="str">
        <f t="shared" si="23"/>
        <v>B</v>
      </c>
      <c r="O51" s="33">
        <f t="shared" si="24"/>
      </c>
      <c r="P51" s="36" t="str">
        <f t="shared" si="4"/>
        <v>B</v>
      </c>
      <c r="Q51" s="36">
        <f t="shared" si="5"/>
        <v>0</v>
      </c>
      <c r="R51" s="36">
        <f t="shared" si="6"/>
        <v>1</v>
      </c>
      <c r="S51" s="36">
        <f t="shared" si="7"/>
        <v>0</v>
      </c>
      <c r="T51" s="33">
        <f t="shared" si="8"/>
        <v>0</v>
      </c>
      <c r="U51" s="33">
        <f t="shared" si="9"/>
        <v>0</v>
      </c>
      <c r="V51" s="33">
        <f t="shared" si="10"/>
        <v>0</v>
      </c>
      <c r="W51" s="33">
        <f t="shared" si="11"/>
        <v>0</v>
      </c>
      <c r="X51" s="33">
        <f t="shared" si="12"/>
        <v>0</v>
      </c>
      <c r="Y51" s="33">
        <f t="shared" si="13"/>
        <v>1</v>
      </c>
      <c r="Z51" s="33">
        <f t="shared" si="14"/>
        <v>0</v>
      </c>
      <c r="AA51" s="33">
        <f t="shared" si="15"/>
        <v>0</v>
      </c>
      <c r="AB51" s="33">
        <f t="shared" si="16"/>
        <v>0</v>
      </c>
    </row>
    <row r="52" spans="11:28" ht="15">
      <c r="K52" s="3">
        <v>50</v>
      </c>
      <c r="L52" s="55">
        <v>30.2863</v>
      </c>
      <c r="M52" s="4">
        <f t="shared" si="22"/>
      </c>
      <c r="N52" s="4">
        <f t="shared" si="23"/>
      </c>
      <c r="O52" s="4" t="str">
        <f t="shared" si="24"/>
        <v>C</v>
      </c>
      <c r="P52" s="29" t="str">
        <f t="shared" si="4"/>
        <v>C</v>
      </c>
      <c r="Q52" s="29">
        <f t="shared" si="5"/>
        <v>0</v>
      </c>
      <c r="R52" s="29">
        <f t="shared" si="6"/>
        <v>0</v>
      </c>
      <c r="S52" s="29">
        <f t="shared" si="7"/>
        <v>1</v>
      </c>
      <c r="T52" s="4">
        <f t="shared" si="8"/>
        <v>0</v>
      </c>
      <c r="U52" s="4">
        <f t="shared" si="9"/>
        <v>0</v>
      </c>
      <c r="V52" s="4">
        <f t="shared" si="10"/>
        <v>0</v>
      </c>
      <c r="W52" s="4">
        <f t="shared" si="11"/>
        <v>0</v>
      </c>
      <c r="X52" s="4">
        <f t="shared" si="12"/>
        <v>0</v>
      </c>
      <c r="Y52" s="4">
        <f t="shared" si="13"/>
        <v>0</v>
      </c>
      <c r="Z52" s="4">
        <f t="shared" si="14"/>
        <v>0</v>
      </c>
      <c r="AA52" s="4">
        <f t="shared" si="15"/>
        <v>0</v>
      </c>
      <c r="AB52" s="4">
        <f t="shared" si="16"/>
        <v>0</v>
      </c>
    </row>
    <row r="53" spans="10:30" ht="15">
      <c r="J53" s="5"/>
      <c r="K53" s="5"/>
      <c r="L53" s="34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5"/>
    </row>
    <row r="54" spans="10:30" ht="15">
      <c r="J54" s="5"/>
      <c r="K54" s="5"/>
      <c r="L54" s="34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5"/>
    </row>
    <row r="55" spans="10:30" ht="15">
      <c r="J55" s="5"/>
      <c r="K55" s="5"/>
      <c r="L55" s="34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5"/>
    </row>
    <row r="56" spans="10:30" ht="15">
      <c r="J56" s="5"/>
      <c r="K56" s="5"/>
      <c r="L56" s="34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5"/>
    </row>
    <row r="57" spans="10:30" ht="15">
      <c r="J57" s="5"/>
      <c r="K57" s="5"/>
      <c r="L57" s="34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5"/>
    </row>
    <row r="58" spans="10:30" ht="15">
      <c r="J58" s="5"/>
      <c r="K58" s="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5"/>
    </row>
    <row r="59" spans="10:30" ht="15">
      <c r="J59" s="5"/>
      <c r="K59" s="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5"/>
    </row>
    <row r="60" spans="10:30" ht="15">
      <c r="J60" s="5"/>
      <c r="K60" s="5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5"/>
    </row>
    <row r="61" spans="10:30" ht="15">
      <c r="J61" s="5"/>
      <c r="K61" s="5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5"/>
    </row>
    <row r="62" spans="10:30" ht="15">
      <c r="J62" s="5"/>
      <c r="K62" s="5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5"/>
    </row>
    <row r="63" spans="10:30" ht="15">
      <c r="J63" s="5"/>
      <c r="K63" s="5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5"/>
    </row>
    <row r="64" spans="10:30" ht="15">
      <c r="J64" s="5"/>
      <c r="K64" s="5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5"/>
    </row>
    <row r="65" spans="10:30" ht="15">
      <c r="J65" s="5"/>
      <c r="K65" s="5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5"/>
    </row>
    <row r="66" spans="10:30" ht="15">
      <c r="J66" s="5"/>
      <c r="K66" s="5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5"/>
    </row>
    <row r="67" spans="10:30" ht="15">
      <c r="J67" s="5"/>
      <c r="K67" s="5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5"/>
    </row>
    <row r="68" spans="10:30" ht="15">
      <c r="J68" s="5"/>
      <c r="K68" s="5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5"/>
    </row>
    <row r="69" spans="10:30" ht="15">
      <c r="J69" s="5"/>
      <c r="K69" s="5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5"/>
    </row>
    <row r="70" spans="10:30" ht="15">
      <c r="J70" s="5"/>
      <c r="K70" s="5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5"/>
    </row>
    <row r="71" spans="10:30" ht="15">
      <c r="J71" s="5"/>
      <c r="K71" s="5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5"/>
    </row>
    <row r="72" spans="10:30" ht="15">
      <c r="J72" s="5"/>
      <c r="K72" s="5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5"/>
    </row>
    <row r="73" spans="10:30" ht="15">
      <c r="J73" s="5"/>
      <c r="K73" s="5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5"/>
    </row>
    <row r="74" spans="10:30" ht="15">
      <c r="J74" s="5"/>
      <c r="K74" s="5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5"/>
    </row>
    <row r="75" spans="10:30" ht="15">
      <c r="J75" s="5"/>
      <c r="K75" s="5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5"/>
    </row>
    <row r="76" spans="10:30" ht="15">
      <c r="J76" s="5"/>
      <c r="K76" s="5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5"/>
    </row>
    <row r="77" spans="10:30" ht="15">
      <c r="J77" s="5"/>
      <c r="K77" s="5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5"/>
    </row>
    <row r="78" spans="10:30" ht="15">
      <c r="J78" s="5"/>
      <c r="K78" s="5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5"/>
    </row>
    <row r="79" spans="10:30" ht="15">
      <c r="J79" s="5"/>
      <c r="K79" s="5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5"/>
    </row>
    <row r="80" spans="10:30" ht="15">
      <c r="J80" s="5"/>
      <c r="K80" s="5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5"/>
    </row>
    <row r="81" spans="10:30" ht="15">
      <c r="J81" s="5"/>
      <c r="K81" s="5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5"/>
    </row>
    <row r="82" spans="10:30" ht="15">
      <c r="J82" s="5"/>
      <c r="K82" s="5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5"/>
    </row>
    <row r="83" spans="10:30" ht="15">
      <c r="J83" s="5"/>
      <c r="K83" s="5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5"/>
    </row>
    <row r="84" spans="10:30" ht="15">
      <c r="J84" s="5"/>
      <c r="K84" s="5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5"/>
    </row>
    <row r="85" spans="10:30" ht="15">
      <c r="J85" s="5"/>
      <c r="K85" s="5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5"/>
    </row>
    <row r="86" spans="10:30" ht="15">
      <c r="J86" s="5"/>
      <c r="K86" s="5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5"/>
    </row>
    <row r="87" spans="10:30" ht="15">
      <c r="J87" s="5"/>
      <c r="K87" s="5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5"/>
    </row>
    <row r="88" spans="10:30" ht="15">
      <c r="J88" s="5"/>
      <c r="K88" s="5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5"/>
    </row>
    <row r="89" spans="10:30" ht="15">
      <c r="J89" s="5"/>
      <c r="K89" s="5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5"/>
    </row>
    <row r="90" spans="10:30" ht="15">
      <c r="J90" s="5"/>
      <c r="K90" s="5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5"/>
    </row>
    <row r="91" spans="10:30" ht="15">
      <c r="J91" s="5"/>
      <c r="K91" s="5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5"/>
    </row>
    <row r="92" spans="10:30" ht="15">
      <c r="J92" s="5"/>
      <c r="K92" s="5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5"/>
    </row>
    <row r="93" spans="10:30" ht="15">
      <c r="J93" s="5"/>
      <c r="K93" s="5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5"/>
    </row>
    <row r="94" spans="10:30" ht="15">
      <c r="J94" s="5"/>
      <c r="K94" s="5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5"/>
    </row>
    <row r="95" spans="10:30" ht="15">
      <c r="J95" s="5"/>
      <c r="K95" s="5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5"/>
    </row>
    <row r="96" spans="10:30" ht="15">
      <c r="J96" s="5"/>
      <c r="K96" s="5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5"/>
    </row>
    <row r="97" spans="10:30" ht="15">
      <c r="J97" s="5"/>
      <c r="K97" s="5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5"/>
    </row>
    <row r="98" spans="10:30" ht="15">
      <c r="J98" s="5"/>
      <c r="K98" s="5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5"/>
    </row>
    <row r="99" spans="10:30" ht="15">
      <c r="J99" s="5"/>
      <c r="K99" s="5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5"/>
    </row>
    <row r="100" spans="10:30" ht="15">
      <c r="J100" s="5"/>
      <c r="K100" s="5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5"/>
    </row>
    <row r="101" spans="10:30" ht="15">
      <c r="J101" s="5"/>
      <c r="K101" s="5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5"/>
    </row>
    <row r="102" spans="10:30" ht="15">
      <c r="J102" s="5"/>
      <c r="K102" s="5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5"/>
    </row>
    <row r="103" spans="10:30" ht="15">
      <c r="J103" s="5"/>
      <c r="K103" s="5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5"/>
    </row>
    <row r="104" spans="10:30" ht="15">
      <c r="J104" s="5"/>
      <c r="K104" s="5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5"/>
    </row>
    <row r="105" spans="10:30" ht="15">
      <c r="J105" s="5"/>
      <c r="K105" s="5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5"/>
    </row>
    <row r="106" spans="10:30" ht="15">
      <c r="J106" s="5"/>
      <c r="K106" s="5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5"/>
    </row>
    <row r="107" spans="10:30" ht="15">
      <c r="J107" s="5"/>
      <c r="K107" s="5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5"/>
    </row>
    <row r="108" spans="10:30" ht="15">
      <c r="J108" s="5"/>
      <c r="K108" s="5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5"/>
    </row>
    <row r="109" spans="10:30" ht="15">
      <c r="J109" s="5"/>
      <c r="K109" s="5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5"/>
    </row>
    <row r="110" spans="10:30" ht="15">
      <c r="J110" s="5"/>
      <c r="K110" s="5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5"/>
    </row>
    <row r="111" spans="10:30" ht="15">
      <c r="J111" s="5"/>
      <c r="K111" s="5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5"/>
    </row>
    <row r="112" spans="10:30" ht="15">
      <c r="J112" s="5"/>
      <c r="K112" s="5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5"/>
    </row>
    <row r="113" spans="10:30" ht="15">
      <c r="J113" s="5"/>
      <c r="K113" s="5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5"/>
    </row>
    <row r="114" spans="10:30" ht="15">
      <c r="J114" s="5"/>
      <c r="K114" s="5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5"/>
    </row>
    <row r="115" spans="10:30" ht="15">
      <c r="J115" s="5"/>
      <c r="K115" s="5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5"/>
    </row>
    <row r="116" spans="14:20" ht="15">
      <c r="N116" s="18"/>
      <c r="O116" s="18"/>
      <c r="P116" s="18"/>
      <c r="Q116" s="18"/>
      <c r="R116" s="18"/>
      <c r="S116" s="18"/>
      <c r="T116" s="18"/>
    </row>
    <row r="117" spans="14:20" ht="15">
      <c r="N117" s="18"/>
      <c r="O117" s="18"/>
      <c r="P117" s="18"/>
      <c r="Q117" s="18"/>
      <c r="R117" s="18"/>
      <c r="S117" s="18"/>
      <c r="T117" s="18"/>
    </row>
    <row r="118" spans="14:20" ht="15">
      <c r="N118" s="18"/>
      <c r="O118" s="18"/>
      <c r="P118" s="18"/>
      <c r="Q118" s="18"/>
      <c r="R118" s="18"/>
      <c r="S118" s="18"/>
      <c r="T118" s="18"/>
    </row>
    <row r="119" spans="14:20" ht="15">
      <c r="N119" s="18"/>
      <c r="O119" s="18"/>
      <c r="P119" s="18"/>
      <c r="Q119" s="18"/>
      <c r="R119" s="18"/>
      <c r="S119" s="18"/>
      <c r="T119" s="18"/>
    </row>
    <row r="120" spans="14:20" ht="15">
      <c r="N120" s="18"/>
      <c r="O120" s="18"/>
      <c r="P120" s="18"/>
      <c r="Q120" s="18"/>
      <c r="R120" s="18"/>
      <c r="S120" s="18"/>
      <c r="T120" s="18"/>
    </row>
    <row r="121" spans="14:20" ht="15">
      <c r="N121" s="18"/>
      <c r="O121" s="18"/>
      <c r="P121" s="18"/>
      <c r="Q121" s="18"/>
      <c r="R121" s="18"/>
      <c r="S121" s="18"/>
      <c r="T121" s="18"/>
    </row>
    <row r="122" spans="14:20" ht="15">
      <c r="N122" s="18"/>
      <c r="O122" s="18"/>
      <c r="P122" s="18"/>
      <c r="Q122" s="18"/>
      <c r="R122" s="18"/>
      <c r="S122" s="18"/>
      <c r="T122" s="18"/>
    </row>
    <row r="123" spans="14:20" ht="15">
      <c r="N123" s="18"/>
      <c r="O123" s="18"/>
      <c r="P123" s="18"/>
      <c r="Q123" s="18"/>
      <c r="R123" s="18"/>
      <c r="S123" s="18"/>
      <c r="T123" s="18"/>
    </row>
    <row r="124" spans="14:20" ht="15">
      <c r="N124" s="18"/>
      <c r="O124" s="18"/>
      <c r="P124" s="18"/>
      <c r="Q124" s="18"/>
      <c r="R124" s="18"/>
      <c r="S124" s="18"/>
      <c r="T124" s="18"/>
    </row>
    <row r="125" spans="14:20" ht="15">
      <c r="N125" s="18"/>
      <c r="O125" s="18"/>
      <c r="P125" s="18"/>
      <c r="Q125" s="18"/>
      <c r="R125" s="18"/>
      <c r="S125" s="18"/>
      <c r="T125" s="18"/>
    </row>
    <row r="126" spans="14:20" ht="15">
      <c r="N126" s="18"/>
      <c r="O126" s="18"/>
      <c r="P126" s="18"/>
      <c r="Q126" s="18"/>
      <c r="R126" s="18"/>
      <c r="S126" s="18"/>
      <c r="T126" s="18"/>
    </row>
    <row r="127" spans="14:20" ht="15">
      <c r="N127" s="18"/>
      <c r="O127" s="18"/>
      <c r="P127" s="18"/>
      <c r="Q127" s="18"/>
      <c r="R127" s="18"/>
      <c r="S127" s="18"/>
      <c r="T127" s="18"/>
    </row>
    <row r="128" spans="14:20" ht="15">
      <c r="N128" s="18"/>
      <c r="O128" s="18"/>
      <c r="P128" s="18"/>
      <c r="Q128" s="18"/>
      <c r="R128" s="18"/>
      <c r="S128" s="18"/>
      <c r="T128" s="18"/>
    </row>
    <row r="129" spans="14:20" ht="15">
      <c r="N129" s="18"/>
      <c r="O129" s="18"/>
      <c r="P129" s="18"/>
      <c r="Q129" s="18"/>
      <c r="R129" s="18"/>
      <c r="S129" s="18"/>
      <c r="T129" s="18"/>
    </row>
    <row r="130" spans="14:20" ht="15">
      <c r="N130" s="18"/>
      <c r="O130" s="18"/>
      <c r="P130" s="18"/>
      <c r="Q130" s="18"/>
      <c r="R130" s="18"/>
      <c r="S130" s="18"/>
      <c r="T130" s="18"/>
    </row>
    <row r="131" spans="14:20" ht="15">
      <c r="N131" s="18"/>
      <c r="O131" s="18"/>
      <c r="P131" s="18"/>
      <c r="Q131" s="18"/>
      <c r="R131" s="18"/>
      <c r="S131" s="18"/>
      <c r="T131" s="18"/>
    </row>
  </sheetData>
  <sheetProtection/>
  <printOptions/>
  <pageMargins left="0.7" right="0.7" top="0.75" bottom="0.75" header="0.3" footer="0.3"/>
  <pageSetup horizontalDpi="1200" verticalDpi="1200" orientation="portrait" r:id="rId4"/>
  <drawing r:id="rId3"/>
  <legacyDrawing r:id="rId2"/>
  <oleObjects>
    <oleObject progId="Equation.3" shapeId="357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2018-12-24T15:25:03Z</dcterms:created>
  <dcterms:modified xsi:type="dcterms:W3CDTF">2019-01-01T18:16:41Z</dcterms:modified>
  <cp:category/>
  <cp:version/>
  <cp:contentType/>
  <cp:contentStatus/>
</cp:coreProperties>
</file>