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py_calc_facultate_Mihaela_D\Facultate\2021_2022\Hidraulica\Laborator\Site\"/>
    </mc:Choice>
  </mc:AlternateContent>
  <xr:revisionPtr revIDLastSave="0" documentId="13_ncr:1_{A4FC6AA5-967E-4E52-BF26-CDE32BE5D09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3_Regim_curgere_Reynol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D15" i="1" s="1"/>
  <c r="B21" i="1" s="1"/>
  <c r="B22" i="1" s="1"/>
  <c r="O4" i="1"/>
  <c r="L5" i="1"/>
  <c r="L6" i="1"/>
  <c r="L8" i="1"/>
  <c r="K12" i="1"/>
  <c r="B16" i="1"/>
  <c r="I4" i="1"/>
  <c r="J4" i="1" s="1"/>
  <c r="I5" i="1"/>
  <c r="J5" i="1" s="1"/>
  <c r="H12" i="1"/>
  <c r="L12" i="1" s="1"/>
  <c r="H4" i="1"/>
  <c r="M4" i="1" s="1"/>
  <c r="H5" i="1"/>
  <c r="O5" i="1" s="1"/>
  <c r="H6" i="1"/>
  <c r="I6" i="1" s="1"/>
  <c r="J6" i="1" s="1"/>
  <c r="H7" i="1"/>
  <c r="L7" i="1" s="1"/>
  <c r="H8" i="1"/>
  <c r="I8" i="1" s="1"/>
  <c r="J8" i="1" s="1"/>
  <c r="H9" i="1"/>
  <c r="L9" i="1" s="1"/>
  <c r="H10" i="1"/>
  <c r="L10" i="1" s="1"/>
  <c r="H11" i="1"/>
  <c r="N11" i="1" s="1"/>
  <c r="H3" i="1"/>
  <c r="K3" i="1" s="1"/>
  <c r="D10" i="1"/>
  <c r="D11" i="1"/>
  <c r="D12" i="1"/>
  <c r="B23" i="1" s="1"/>
  <c r="B24" i="1" s="1"/>
  <c r="L4" i="1" l="1"/>
  <c r="M3" i="1"/>
  <c r="M12" i="1"/>
  <c r="N12" i="1"/>
  <c r="N10" i="1"/>
  <c r="N9" i="1"/>
  <c r="N7" i="1"/>
  <c r="I7" i="1"/>
  <c r="J7" i="1" s="1"/>
  <c r="O6" i="1"/>
  <c r="P3" i="1"/>
  <c r="I12" i="1"/>
  <c r="J12" i="1" s="1"/>
  <c r="P12" i="1"/>
  <c r="N6" i="1"/>
  <c r="N5" i="1"/>
  <c r="K5" i="1"/>
  <c r="M9" i="1"/>
  <c r="O3" i="1"/>
  <c r="P7" i="1"/>
  <c r="K4" i="1"/>
  <c r="M8" i="1"/>
  <c r="O12" i="1"/>
  <c r="P6" i="1"/>
  <c r="K10" i="1"/>
  <c r="K7" i="1"/>
  <c r="N4" i="1"/>
  <c r="N8" i="1"/>
  <c r="I3" i="1"/>
  <c r="J3" i="1" s="1"/>
  <c r="L3" i="1"/>
  <c r="M7" i="1"/>
  <c r="O11" i="1"/>
  <c r="P5" i="1"/>
  <c r="K9" i="1"/>
  <c r="P8" i="1"/>
  <c r="M6" i="1"/>
  <c r="O10" i="1"/>
  <c r="P4" i="1"/>
  <c r="P11" i="1"/>
  <c r="K8" i="1"/>
  <c r="P10" i="1"/>
  <c r="M11" i="1"/>
  <c r="P9" i="1"/>
  <c r="K6" i="1"/>
  <c r="M10" i="1"/>
  <c r="I11" i="1"/>
  <c r="J11" i="1" s="1"/>
  <c r="I10" i="1"/>
  <c r="J10" i="1" s="1"/>
  <c r="L11" i="1"/>
  <c r="M5" i="1"/>
  <c r="O9" i="1"/>
  <c r="K11" i="1"/>
  <c r="I9" i="1"/>
  <c r="J9" i="1" s="1"/>
  <c r="O8" i="1"/>
  <c r="N3" i="1"/>
  <c r="O7" i="1"/>
</calcChain>
</file>

<file path=xl/sharedStrings.xml><?xml version="1.0" encoding="utf-8"?>
<sst xmlns="http://schemas.openxmlformats.org/spreadsheetml/2006/main" count="36" uniqueCount="31">
  <si>
    <t>Qmin</t>
  </si>
  <si>
    <t>m3/zi</t>
  </si>
  <si>
    <t>Qmax</t>
  </si>
  <si>
    <t>D</t>
  </si>
  <si>
    <t>cm</t>
  </si>
  <si>
    <r>
      <t>T [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C]</t>
    </r>
  </si>
  <si>
    <t>UM SI</t>
  </si>
  <si>
    <t>m</t>
  </si>
  <si>
    <t>m3/s</t>
  </si>
  <si>
    <t>Q [m3/zi]</t>
  </si>
  <si>
    <t>Q [m3/s]</t>
  </si>
  <si>
    <t>Re_T0 [-]</t>
  </si>
  <si>
    <t>Re</t>
  </si>
  <si>
    <t>[-]</t>
  </si>
  <si>
    <t>Q_adm_T0</t>
  </si>
  <si>
    <t>v_adm_T0</t>
  </si>
  <si>
    <t>m/s</t>
  </si>
  <si>
    <t>Re_T10 [-]</t>
  </si>
  <si>
    <t>Re_T20 [-]</t>
  </si>
  <si>
    <t>Re_T40 [-]</t>
  </si>
  <si>
    <t>Re_T60 [-]</t>
  </si>
  <si>
    <t>Re_T80 [-]</t>
  </si>
  <si>
    <t>Re_T100 [-]</t>
  </si>
  <si>
    <r>
      <rPr>
        <b/>
        <sz val="11"/>
        <color theme="1"/>
        <rFont val="Symbol"/>
        <family val="1"/>
        <charset val="2"/>
      </rPr>
      <t>n</t>
    </r>
    <r>
      <rPr>
        <b/>
        <sz val="11"/>
        <color theme="1"/>
        <rFont val="Calibri"/>
        <family val="2"/>
        <scheme val="minor"/>
      </rPr>
      <t xml:space="preserve"> apa [m2/sec]</t>
    </r>
  </si>
  <si>
    <t>LIMITA LAMINAR -TURBULENT</t>
  </si>
  <si>
    <t>Aplicatia 3. Regim de curgere. Numarul Reynolds</t>
  </si>
  <si>
    <t>Reprezentari grafice</t>
  </si>
  <si>
    <t>X</t>
  </si>
  <si>
    <t>Y</t>
  </si>
  <si>
    <r>
      <t xml:space="preserve">Q admisibil T=0 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</si>
  <si>
    <r>
      <t xml:space="preserve">Q admisibil T=60 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</si>
</sst>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1"/>
      <charset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1" xfId="0" applyBorder="1"/>
    <xf numFmtId="11" fontId="0" fillId="0" borderId="1" xfId="0" applyNumberFormat="1" applyFill="1" applyBorder="1"/>
    <xf numFmtId="1" fontId="0" fillId="0" borderId="1" xfId="0" applyNumberFormat="1" applyFill="1" applyBorder="1"/>
    <xf numFmtId="0" fontId="0" fillId="0" borderId="2" xfId="0" applyBorder="1"/>
    <xf numFmtId="2" fontId="0" fillId="0" borderId="1" xfId="0" applyNumberFormat="1" applyBorder="1"/>
    <xf numFmtId="2" fontId="0" fillId="2" borderId="1" xfId="0" applyNumberFormat="1" applyFill="1" applyBorder="1"/>
    <xf numFmtId="0" fontId="0" fillId="2" borderId="1" xfId="0" applyFill="1" applyBorder="1"/>
    <xf numFmtId="0" fontId="0" fillId="0" borderId="1" xfId="0" applyFill="1" applyBorder="1"/>
    <xf numFmtId="164" fontId="0" fillId="0" borderId="1" xfId="0" applyNumberFormat="1" applyBorder="1"/>
    <xf numFmtId="165" fontId="0" fillId="0" borderId="1" xfId="0" applyNumberFormat="1" applyBorder="1"/>
    <xf numFmtId="0" fontId="4" fillId="0" borderId="1" xfId="0" applyFont="1" applyBorder="1" applyAlignment="1">
      <alignment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Corelatia</a:t>
            </a:r>
            <a:r>
              <a:rPr lang="en-US" sz="1200" baseline="0"/>
              <a:t> intre vascozitatea cinematica a apei si temperatura</a:t>
            </a:r>
            <a:endParaRPr lang="en-US" sz="120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A3_Regim_curgere_Reynolds!$A$3:$A$9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A3_Regim_curgere_Reynolds!$B$3:$B$9</c:f>
              <c:numCache>
                <c:formatCode>0.00E+00</c:formatCode>
                <c:ptCount val="7"/>
                <c:pt idx="0">
                  <c:v>1.79E-6</c:v>
                </c:pt>
                <c:pt idx="1">
                  <c:v>1.31E-6</c:v>
                </c:pt>
                <c:pt idx="2">
                  <c:v>1.0100000000000001E-6</c:v>
                </c:pt>
                <c:pt idx="3">
                  <c:v>6.6000000000000003E-7</c:v>
                </c:pt>
                <c:pt idx="4">
                  <c:v>4.7999999999999996E-7</c:v>
                </c:pt>
                <c:pt idx="5">
                  <c:v>3.7E-7</c:v>
                </c:pt>
                <c:pt idx="6">
                  <c:v>2.9499999999999998E-7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6D-42BA-B295-4D1E820CC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46080"/>
        <c:axId val="106852352"/>
      </c:scatterChart>
      <c:valAx>
        <c:axId val="10684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[</a:t>
                </a:r>
                <a:r>
                  <a:rPr lang="en-US" baseline="30000"/>
                  <a:t>o</a:t>
                </a:r>
                <a:r>
                  <a:rPr lang="en-US"/>
                  <a:t>C]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6852352"/>
        <c:crosses val="autoZero"/>
        <c:crossBetween val="midCat"/>
      </c:valAx>
      <c:valAx>
        <c:axId val="106852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Symbol" panose="05050102010706020507" pitchFamily="18" charset="2"/>
                  </a:rPr>
                  <a:t>n</a:t>
                </a:r>
                <a:r>
                  <a:rPr lang="en-US"/>
                  <a:t> [m</a:t>
                </a:r>
                <a:r>
                  <a:rPr lang="en-US" baseline="30000"/>
                  <a:t>2</a:t>
                </a:r>
                <a:r>
                  <a:rPr lang="en-US"/>
                  <a:t>/s]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crossAx val="106846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Corelatia</a:t>
            </a:r>
            <a:r>
              <a:rPr lang="en-US" sz="1200" baseline="0"/>
              <a:t> intre debitul total si regimul de curgere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26267364334604"/>
          <c:y val="0.12157305630119121"/>
          <c:w val="0.58209144024851989"/>
          <c:h val="0.690620140839056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A3_Regim_curgere_Reynolds!$I$2</c:f>
              <c:strCache>
                <c:ptCount val="1"/>
                <c:pt idx="0">
                  <c:v>Re_T0 [-]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A3_Regim_curgere_Reynolds!$G$3:$G$12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A3_Regim_curgere_Reynolds!$I$3:$I$12</c:f>
              <c:numCache>
                <c:formatCode>0.00</c:formatCode>
                <c:ptCount val="10"/>
                <c:pt idx="0">
                  <c:v>274.4240000894809</c:v>
                </c:pt>
                <c:pt idx="1">
                  <c:v>548.8480001789618</c:v>
                </c:pt>
                <c:pt idx="2">
                  <c:v>823.27200026844264</c:v>
                </c:pt>
                <c:pt idx="3">
                  <c:v>1097.6960003579236</c:v>
                </c:pt>
                <c:pt idx="4">
                  <c:v>1372.1200004474044</c:v>
                </c:pt>
                <c:pt idx="5">
                  <c:v>1646.5440005368853</c:v>
                </c:pt>
                <c:pt idx="6">
                  <c:v>1920.9680006263661</c:v>
                </c:pt>
                <c:pt idx="7">
                  <c:v>2195.3920007158472</c:v>
                </c:pt>
                <c:pt idx="8">
                  <c:v>2469.8160008053278</c:v>
                </c:pt>
                <c:pt idx="9">
                  <c:v>2744.2400008948089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45-4422-91B3-509A3F81448F}"/>
            </c:ext>
          </c:extLst>
        </c:ser>
        <c:ser>
          <c:idx val="1"/>
          <c:order val="1"/>
          <c:tx>
            <c:strRef>
              <c:f>A3_Regim_curgere_Reynolds!$K$2</c:f>
              <c:strCache>
                <c:ptCount val="1"/>
                <c:pt idx="0">
                  <c:v>Re_T10 [-]</c:v>
                </c:pt>
              </c:strCache>
            </c:strRef>
          </c:tx>
          <c:marker>
            <c:symbol val="none"/>
          </c:marker>
          <c:xVal>
            <c:numRef>
              <c:f>A3_Regim_curgere_Reynolds!$G$3:$G$12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A3_Regim_curgere_Reynolds!$K$3:$K$12</c:f>
              <c:numCache>
                <c:formatCode>0.00</c:formatCode>
                <c:ptCount val="10"/>
                <c:pt idx="0">
                  <c:v>374.97630546577926</c:v>
                </c:pt>
                <c:pt idx="1">
                  <c:v>749.95261093155852</c:v>
                </c:pt>
                <c:pt idx="2">
                  <c:v>1124.9289163973378</c:v>
                </c:pt>
                <c:pt idx="3">
                  <c:v>1499.905221863117</c:v>
                </c:pt>
                <c:pt idx="4">
                  <c:v>1874.8815273288963</c:v>
                </c:pt>
                <c:pt idx="5">
                  <c:v>2249.8578327946757</c:v>
                </c:pt>
                <c:pt idx="6">
                  <c:v>2624.8341382604549</c:v>
                </c:pt>
                <c:pt idx="7">
                  <c:v>2999.8104437262341</c:v>
                </c:pt>
                <c:pt idx="8">
                  <c:v>3374.7867491920133</c:v>
                </c:pt>
                <c:pt idx="9">
                  <c:v>3749.7630546577925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45-4422-91B3-509A3F81448F}"/>
            </c:ext>
          </c:extLst>
        </c:ser>
        <c:ser>
          <c:idx val="2"/>
          <c:order val="2"/>
          <c:tx>
            <c:strRef>
              <c:f>A3_Regim_curgere_Reynolds!$L$2</c:f>
              <c:strCache>
                <c:ptCount val="1"/>
                <c:pt idx="0">
                  <c:v>Re_T20 [-]</c:v>
                </c:pt>
              </c:strCache>
            </c:strRef>
          </c:tx>
          <c:marker>
            <c:symbol val="none"/>
          </c:marker>
          <c:xVal>
            <c:numRef>
              <c:f>A3_Regim_curgere_Reynolds!$G$3:$G$12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A3_Regim_curgere_Reynolds!$L$3:$L$12</c:f>
              <c:numCache>
                <c:formatCode>0.00</c:formatCode>
                <c:ptCount val="10"/>
                <c:pt idx="0">
                  <c:v>486.35540609917899</c:v>
                </c:pt>
                <c:pt idx="1">
                  <c:v>972.71081219835798</c:v>
                </c:pt>
                <c:pt idx="2">
                  <c:v>1459.066218297537</c:v>
                </c:pt>
                <c:pt idx="3">
                  <c:v>1945.421624396716</c:v>
                </c:pt>
                <c:pt idx="4">
                  <c:v>2431.7770304958945</c:v>
                </c:pt>
                <c:pt idx="5">
                  <c:v>2918.1324365950741</c:v>
                </c:pt>
                <c:pt idx="6">
                  <c:v>3404.4878426942528</c:v>
                </c:pt>
                <c:pt idx="7">
                  <c:v>3890.8432487934319</c:v>
                </c:pt>
                <c:pt idx="8">
                  <c:v>4377.1986548926106</c:v>
                </c:pt>
                <c:pt idx="9">
                  <c:v>4863.5540609917889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45-4422-91B3-509A3F81448F}"/>
            </c:ext>
          </c:extLst>
        </c:ser>
        <c:ser>
          <c:idx val="3"/>
          <c:order val="3"/>
          <c:tx>
            <c:strRef>
              <c:f>A3_Regim_curgere_Reynolds!$M$2</c:f>
              <c:strCache>
                <c:ptCount val="1"/>
                <c:pt idx="0">
                  <c:v>Re_T40 [-]</c:v>
                </c:pt>
              </c:strCache>
            </c:strRef>
          </c:tx>
          <c:marker>
            <c:symbol val="none"/>
          </c:marker>
          <c:xVal>
            <c:numRef>
              <c:f>A3_Regim_curgere_Reynolds!$G$3:$G$12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A3_Regim_curgere_Reynolds!$M$3:$M$12</c:f>
              <c:numCache>
                <c:formatCode>0.00</c:formatCode>
                <c:ptCount val="10"/>
                <c:pt idx="0">
                  <c:v>744.27115175783456</c:v>
                </c:pt>
                <c:pt idx="1">
                  <c:v>1488.5423035156691</c:v>
                </c:pt>
                <c:pt idx="2">
                  <c:v>2232.8134552735037</c:v>
                </c:pt>
                <c:pt idx="3">
                  <c:v>2977.0846070313382</c:v>
                </c:pt>
                <c:pt idx="4">
                  <c:v>3721.3557587891728</c:v>
                </c:pt>
                <c:pt idx="5">
                  <c:v>4465.6269105470074</c:v>
                </c:pt>
                <c:pt idx="6">
                  <c:v>5209.8980623048419</c:v>
                </c:pt>
                <c:pt idx="7">
                  <c:v>5954.1692140626765</c:v>
                </c:pt>
                <c:pt idx="8">
                  <c:v>6698.440365820511</c:v>
                </c:pt>
                <c:pt idx="9">
                  <c:v>7442.7115175783456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445-4422-91B3-509A3F81448F}"/>
            </c:ext>
          </c:extLst>
        </c:ser>
        <c:ser>
          <c:idx val="4"/>
          <c:order val="4"/>
          <c:tx>
            <c:strRef>
              <c:f>A3_Regim_curgere_Reynolds!$N$2</c:f>
              <c:strCache>
                <c:ptCount val="1"/>
                <c:pt idx="0">
                  <c:v>Re_T60 [-]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A3_Regim_curgere_Reynolds!$G$3:$G$12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A3_Regim_curgere_Reynolds!$N$3:$N$12</c:f>
              <c:numCache>
                <c:formatCode>0.00</c:formatCode>
                <c:ptCount val="10"/>
                <c:pt idx="0">
                  <c:v>1023.3728336670226</c:v>
                </c:pt>
                <c:pt idx="1">
                  <c:v>2046.7456673340453</c:v>
                </c:pt>
                <c:pt idx="2">
                  <c:v>3070.1185010010677</c:v>
                </c:pt>
                <c:pt idx="3">
                  <c:v>4093.4913346680905</c:v>
                </c:pt>
                <c:pt idx="4">
                  <c:v>5116.8641683351125</c:v>
                </c:pt>
                <c:pt idx="5">
                  <c:v>6140.2370020021353</c:v>
                </c:pt>
                <c:pt idx="6">
                  <c:v>7163.6098356691582</c:v>
                </c:pt>
                <c:pt idx="7">
                  <c:v>8186.9826693361811</c:v>
                </c:pt>
                <c:pt idx="8">
                  <c:v>9210.3555030032039</c:v>
                </c:pt>
                <c:pt idx="9">
                  <c:v>10233.728336670225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445-4422-91B3-509A3F81448F}"/>
            </c:ext>
          </c:extLst>
        </c:ser>
        <c:ser>
          <c:idx val="5"/>
          <c:order val="5"/>
          <c:tx>
            <c:v>limita regim L - T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A3_Regim_curgere_Reynolds!$B$19:$B$20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A3_Regim_curgere_Reynolds!$C$19:$C$20</c:f>
              <c:numCache>
                <c:formatCode>General</c:formatCode>
                <c:ptCount val="2"/>
                <c:pt idx="0">
                  <c:v>2000</c:v>
                </c:pt>
                <c:pt idx="1">
                  <c:v>2000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445-4422-91B3-509A3F81448F}"/>
            </c:ext>
          </c:extLst>
        </c:ser>
        <c:ser>
          <c:idx val="6"/>
          <c:order val="6"/>
          <c:tx>
            <c:strRef>
              <c:f>A3_Regim_curgere_Reynolds!$A$21</c:f>
              <c:strCache>
                <c:ptCount val="1"/>
                <c:pt idx="0">
                  <c:v>Q admisibil T=0 oC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headEnd type="triangle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6925349799551037E-2"/>
                  <c:y val="2.09895093771046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Qadm_T0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445-4422-91B3-509A3F8144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45-4422-91B3-509A3F8144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A3_Regim_curgere_Reynolds!$B$21:$B$22</c:f>
              <c:numCache>
                <c:formatCode>0.000</c:formatCode>
                <c:ptCount val="2"/>
                <c:pt idx="0">
                  <c:v>72.879923015037448</c:v>
                </c:pt>
                <c:pt idx="1">
                  <c:v>72.879923015037448</c:v>
                </c:pt>
              </c:numCache>
            </c:numRef>
          </c:xVal>
          <c:yVal>
            <c:numRef>
              <c:f>A3_Regim_curgere_Reynolds!$C$21:$C$22</c:f>
              <c:numCache>
                <c:formatCode>General</c:formatCod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445-4422-91B3-509A3F81448F}"/>
            </c:ext>
          </c:extLst>
        </c:ser>
        <c:ser>
          <c:idx val="7"/>
          <c:order val="7"/>
          <c:tx>
            <c:strRef>
              <c:f>A3_Regim_curgere_Reynolds!$A$23</c:f>
              <c:strCache>
                <c:ptCount val="1"/>
                <c:pt idx="0">
                  <c:v>Q admisibil T=60 oC</c:v>
                </c:pt>
              </c:strCache>
            </c:strRef>
          </c:tx>
          <c:spPr>
            <a:ln>
              <a:solidFill>
                <a:srgbClr val="FFFF00"/>
              </a:solidFill>
              <a:headEnd type="triangle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756391775497134E-2"/>
                  <c:y val="2.09895093771046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Qadm_T60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8445-4422-91B3-509A3F8144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45-4422-91B3-509A3F8144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A3_Regim_curgere_Reynolds!$B$23:$B$24</c:f>
              <c:numCache>
                <c:formatCode>0.000</c:formatCode>
                <c:ptCount val="2"/>
                <c:pt idx="0">
                  <c:v>19.543219579451382</c:v>
                </c:pt>
                <c:pt idx="1">
                  <c:v>19.543219579451382</c:v>
                </c:pt>
              </c:numCache>
            </c:numRef>
          </c:xVal>
          <c:yVal>
            <c:numRef>
              <c:f>A3_Regim_curgere_Reynolds!$C$23:$C$24</c:f>
              <c:numCache>
                <c:formatCode>General</c:formatCod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445-4422-91B3-509A3F814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77408"/>
        <c:axId val="107379328"/>
      </c:scatterChart>
      <c:valAx>
        <c:axId val="1073774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 [m</a:t>
                </a:r>
                <a:r>
                  <a:rPr lang="en-US" baseline="30000"/>
                  <a:t>3</a:t>
                </a:r>
                <a:r>
                  <a:rPr lang="en-US"/>
                  <a:t>/zi]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7379328"/>
        <c:crosses val="autoZero"/>
        <c:crossBetween val="midCat"/>
      </c:valAx>
      <c:valAx>
        <c:axId val="107379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 [-]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73774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9999</xdr:colOff>
      <xdr:row>24</xdr:row>
      <xdr:rowOff>66550</xdr:rowOff>
    </xdr:from>
    <xdr:to>
      <xdr:col>7</xdr:col>
      <xdr:colOff>234459</xdr:colOff>
      <xdr:row>39</xdr:row>
      <xdr:rowOff>22101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19049</xdr:colOff>
      <xdr:row>1</xdr:row>
      <xdr:rowOff>266700</xdr:rowOff>
    </xdr:from>
    <xdr:to>
      <xdr:col>5</xdr:col>
      <xdr:colOff>57150</xdr:colOff>
      <xdr:row>4</xdr:row>
      <xdr:rowOff>113213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79549" y="457200"/>
          <a:ext cx="1514476" cy="608513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7</xdr:col>
      <xdr:colOff>223798</xdr:colOff>
      <xdr:row>12</xdr:row>
      <xdr:rowOff>41767</xdr:rowOff>
    </xdr:from>
    <xdr:to>
      <xdr:col>16</xdr:col>
      <xdr:colOff>25977</xdr:colOff>
      <xdr:row>32</xdr:row>
      <xdr:rowOff>14552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</xdr:colOff>
      <xdr:row>5</xdr:row>
      <xdr:rowOff>9797</xdr:rowOff>
    </xdr:from>
    <xdr:to>
      <xdr:col>5</xdr:col>
      <xdr:colOff>71846</xdr:colOff>
      <xdr:row>8</xdr:row>
      <xdr:rowOff>523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56360" y="924197"/>
          <a:ext cx="1466306" cy="539366"/>
        </a:xfrm>
        <a:prstGeom prst="rect">
          <a:avLst/>
        </a:prstGeom>
        <a:solidFill>
          <a:srgbClr val="FFFF0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zoomScale="120" zoomScaleNormal="120" workbookViewId="0">
      <selection activeCell="G3" sqref="G3 B12"/>
    </sheetView>
  </sheetViews>
  <sheetFormatPr defaultRowHeight="15"/>
  <cols>
    <col min="1" max="1" width="19.42578125" customWidth="1"/>
    <col min="2" max="2" width="9" customWidth="1"/>
    <col min="3" max="3" width="7.140625" customWidth="1"/>
    <col min="4" max="4" width="8.7109375" customWidth="1"/>
    <col min="5" max="5" width="6.28515625" customWidth="1"/>
    <col min="6" max="6" width="1.140625" customWidth="1"/>
    <col min="7" max="7" width="8.85546875" customWidth="1"/>
    <col min="11" max="15" width="9.7109375" bestFit="1" customWidth="1"/>
    <col min="16" max="16" width="10.7109375" bestFit="1" customWidth="1"/>
  </cols>
  <sheetData>
    <row r="1" spans="1:16">
      <c r="A1" s="13" t="s">
        <v>25</v>
      </c>
    </row>
    <row r="2" spans="1:16" ht="30">
      <c r="A2" s="1" t="s">
        <v>5</v>
      </c>
      <c r="B2" s="12" t="s">
        <v>23</v>
      </c>
      <c r="G2" s="1" t="s">
        <v>9</v>
      </c>
      <c r="H2" s="1" t="s">
        <v>10</v>
      </c>
      <c r="I2" s="1" t="s">
        <v>11</v>
      </c>
      <c r="J2" s="1" t="s">
        <v>11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</row>
    <row r="3" spans="1:16">
      <c r="A3" s="2">
        <v>0</v>
      </c>
      <c r="B3" s="3">
        <v>1.79E-6</v>
      </c>
      <c r="G3" s="2">
        <v>10</v>
      </c>
      <c r="H3" s="2">
        <f>G3/(24*60*60)</f>
        <v>1.1574074074074075E-4</v>
      </c>
      <c r="I3" s="6">
        <f>4*H3/(PI()*$D$12*$B$3)</f>
        <v>274.4240000894809</v>
      </c>
      <c r="J3" s="2" t="str">
        <f>IF(I3&lt;=2000,"laminar","turbulent")</f>
        <v>laminar</v>
      </c>
      <c r="K3" s="6">
        <f>4*H3/(PI()*$D$12*$B$4)</f>
        <v>374.97630546577926</v>
      </c>
      <c r="L3" s="6">
        <f>4*H3/(PI()*$D$12*$B$5)</f>
        <v>486.35540609917899</v>
      </c>
      <c r="M3" s="6">
        <f>4*H3/(PI()*$D$12*$B$6)</f>
        <v>744.27115175783456</v>
      </c>
      <c r="N3" s="6">
        <f>4*H3/(PI()*$D$12*$B$7)</f>
        <v>1023.3728336670226</v>
      </c>
      <c r="O3" s="6">
        <f>4*H3/(PI()*$D$12*$B$8)</f>
        <v>1327.6188112437048</v>
      </c>
      <c r="P3" s="6">
        <f>4*H3/(PI()*$D$12*$B$9)</f>
        <v>1665.1490174921046</v>
      </c>
    </row>
    <row r="4" spans="1:16">
      <c r="A4" s="2">
        <v>10</v>
      </c>
      <c r="B4" s="3">
        <v>1.31E-6</v>
      </c>
      <c r="G4" s="2">
        <v>20</v>
      </c>
      <c r="H4" s="2">
        <f t="shared" ref="H4:H12" si="0">G4/(24*60*60)</f>
        <v>2.3148148148148149E-4</v>
      </c>
      <c r="I4" s="6">
        <f t="shared" ref="I4:I11" si="1">4*H4/(PI()*$D$12*$B$3)</f>
        <v>548.8480001789618</v>
      </c>
      <c r="J4" s="2" t="str">
        <f t="shared" ref="J4:J12" si="2">IF(I4&lt;=2000,"laminar","turbulent")</f>
        <v>laminar</v>
      </c>
      <c r="K4" s="6">
        <f t="shared" ref="K4:K12" si="3">4*H4/(PI()*$D$12*$B$4)</f>
        <v>749.95261093155852</v>
      </c>
      <c r="L4" s="6">
        <f t="shared" ref="L4:L12" si="4">4*H4/(PI()*$D$12*$B$5)</f>
        <v>972.71081219835798</v>
      </c>
      <c r="M4" s="6">
        <f t="shared" ref="M4:M12" si="5">4*H4/(PI()*$D$12*$B$6)</f>
        <v>1488.5423035156691</v>
      </c>
      <c r="N4" s="7">
        <f t="shared" ref="N4:N12" si="6">4*H4/(PI()*$D$12*$B$7)</f>
        <v>2046.7456673340453</v>
      </c>
      <c r="O4" s="7">
        <f t="shared" ref="O4:O12" si="7">4*H4/(PI()*$D$12*$B$8)</f>
        <v>2655.2376224874097</v>
      </c>
      <c r="P4" s="7">
        <f t="shared" ref="P4:P12" si="8">4*H4/(PI()*$D$12*$B$9)</f>
        <v>3330.2980349842092</v>
      </c>
    </row>
    <row r="5" spans="1:16">
      <c r="A5" s="2">
        <v>20</v>
      </c>
      <c r="B5" s="3">
        <v>1.0100000000000001E-6</v>
      </c>
      <c r="G5" s="2">
        <v>30</v>
      </c>
      <c r="H5" s="2">
        <f t="shared" si="0"/>
        <v>3.4722222222222224E-4</v>
      </c>
      <c r="I5" s="6">
        <f t="shared" si="1"/>
        <v>823.27200026844264</v>
      </c>
      <c r="J5" s="2" t="str">
        <f t="shared" si="2"/>
        <v>laminar</v>
      </c>
      <c r="K5" s="6">
        <f t="shared" si="3"/>
        <v>1124.9289163973378</v>
      </c>
      <c r="L5" s="6">
        <f t="shared" si="4"/>
        <v>1459.066218297537</v>
      </c>
      <c r="M5" s="7">
        <f t="shared" si="5"/>
        <v>2232.8134552735037</v>
      </c>
      <c r="N5" s="7">
        <f t="shared" si="6"/>
        <v>3070.1185010010677</v>
      </c>
      <c r="O5" s="7">
        <f t="shared" si="7"/>
        <v>3982.8564337311145</v>
      </c>
      <c r="P5" s="7">
        <f t="shared" si="8"/>
        <v>4995.4470524763137</v>
      </c>
    </row>
    <row r="6" spans="1:16">
      <c r="A6" s="2">
        <v>40</v>
      </c>
      <c r="B6" s="3">
        <v>6.6000000000000003E-7</v>
      </c>
      <c r="G6" s="2">
        <v>40</v>
      </c>
      <c r="H6" s="2">
        <f t="shared" si="0"/>
        <v>4.6296296296296298E-4</v>
      </c>
      <c r="I6" s="6">
        <f t="shared" si="1"/>
        <v>1097.6960003579236</v>
      </c>
      <c r="J6" s="2" t="str">
        <f t="shared" si="2"/>
        <v>laminar</v>
      </c>
      <c r="K6" s="6">
        <f t="shared" si="3"/>
        <v>1499.905221863117</v>
      </c>
      <c r="L6" s="6">
        <f t="shared" si="4"/>
        <v>1945.421624396716</v>
      </c>
      <c r="M6" s="7">
        <f t="shared" si="5"/>
        <v>2977.0846070313382</v>
      </c>
      <c r="N6" s="7">
        <f t="shared" si="6"/>
        <v>4093.4913346680905</v>
      </c>
      <c r="O6" s="7">
        <f t="shared" si="7"/>
        <v>5310.4752449748194</v>
      </c>
      <c r="P6" s="7">
        <f t="shared" si="8"/>
        <v>6660.5960699684183</v>
      </c>
    </row>
    <row r="7" spans="1:16">
      <c r="A7" s="2">
        <v>60</v>
      </c>
      <c r="B7" s="3">
        <v>4.7999999999999996E-7</v>
      </c>
      <c r="G7" s="2">
        <v>50</v>
      </c>
      <c r="H7" s="2">
        <f t="shared" si="0"/>
        <v>5.7870370370370367E-4</v>
      </c>
      <c r="I7" s="6">
        <f t="shared" si="1"/>
        <v>1372.1200004474044</v>
      </c>
      <c r="J7" s="2" t="str">
        <f t="shared" si="2"/>
        <v>laminar</v>
      </c>
      <c r="K7" s="6">
        <f t="shared" si="3"/>
        <v>1874.8815273288963</v>
      </c>
      <c r="L7" s="7">
        <f t="shared" si="4"/>
        <v>2431.7770304958945</v>
      </c>
      <c r="M7" s="7">
        <f t="shared" si="5"/>
        <v>3721.3557587891728</v>
      </c>
      <c r="N7" s="7">
        <f t="shared" si="6"/>
        <v>5116.8641683351125</v>
      </c>
      <c r="O7" s="7">
        <f t="shared" si="7"/>
        <v>6638.0940562185233</v>
      </c>
      <c r="P7" s="7">
        <f t="shared" si="8"/>
        <v>8325.745087460522</v>
      </c>
    </row>
    <row r="8" spans="1:16">
      <c r="A8" s="2">
        <v>80</v>
      </c>
      <c r="B8" s="3">
        <v>3.7E-7</v>
      </c>
      <c r="G8" s="2">
        <v>60</v>
      </c>
      <c r="H8" s="2">
        <f t="shared" si="0"/>
        <v>6.9444444444444447E-4</v>
      </c>
      <c r="I8" s="6">
        <f t="shared" si="1"/>
        <v>1646.5440005368853</v>
      </c>
      <c r="J8" s="2" t="str">
        <f t="shared" si="2"/>
        <v>laminar</v>
      </c>
      <c r="K8" s="7">
        <f t="shared" si="3"/>
        <v>2249.8578327946757</v>
      </c>
      <c r="L8" s="7">
        <f t="shared" si="4"/>
        <v>2918.1324365950741</v>
      </c>
      <c r="M8" s="7">
        <f t="shared" si="5"/>
        <v>4465.6269105470074</v>
      </c>
      <c r="N8" s="7">
        <f>4*H8/(PI()*$D$12*$B$7)</f>
        <v>6140.2370020021353</v>
      </c>
      <c r="O8" s="7">
        <f t="shared" si="7"/>
        <v>7965.712867462229</v>
      </c>
      <c r="P8" s="7">
        <f t="shared" si="8"/>
        <v>9990.8941049526275</v>
      </c>
    </row>
    <row r="9" spans="1:16">
      <c r="A9" s="2">
        <v>100</v>
      </c>
      <c r="B9" s="3">
        <v>2.9499999999999998E-7</v>
      </c>
      <c r="E9" s="1" t="s">
        <v>6</v>
      </c>
      <c r="G9" s="2">
        <v>70</v>
      </c>
      <c r="H9" s="2">
        <f t="shared" si="0"/>
        <v>8.1018518518518516E-4</v>
      </c>
      <c r="I9" s="6">
        <f t="shared" si="1"/>
        <v>1920.9680006263661</v>
      </c>
      <c r="J9" s="2" t="str">
        <f t="shared" si="2"/>
        <v>laminar</v>
      </c>
      <c r="K9" s="7">
        <f t="shared" si="3"/>
        <v>2624.8341382604549</v>
      </c>
      <c r="L9" s="7">
        <f t="shared" si="4"/>
        <v>3404.4878426942528</v>
      </c>
      <c r="M9" s="7">
        <f t="shared" si="5"/>
        <v>5209.8980623048419</v>
      </c>
      <c r="N9" s="7">
        <f t="shared" si="6"/>
        <v>7163.6098356691582</v>
      </c>
      <c r="O9" s="7">
        <f t="shared" si="7"/>
        <v>9293.3316787059339</v>
      </c>
      <c r="P9" s="7">
        <f t="shared" si="8"/>
        <v>11656.043122444731</v>
      </c>
    </row>
    <row r="10" spans="1:16">
      <c r="A10" s="2" t="s">
        <v>0</v>
      </c>
      <c r="B10" s="2">
        <v>10</v>
      </c>
      <c r="C10" s="5" t="s">
        <v>1</v>
      </c>
      <c r="D10" s="2">
        <f>B10/(24*60*60)</f>
        <v>1.1574074074074075E-4</v>
      </c>
      <c r="E10" s="2" t="s">
        <v>8</v>
      </c>
      <c r="G10" s="2">
        <v>80</v>
      </c>
      <c r="H10" s="2">
        <f t="shared" si="0"/>
        <v>9.2592592592592596E-4</v>
      </c>
      <c r="I10" s="7">
        <f t="shared" si="1"/>
        <v>2195.3920007158472</v>
      </c>
      <c r="J10" s="8" t="str">
        <f t="shared" si="2"/>
        <v>turbulent</v>
      </c>
      <c r="K10" s="7">
        <f t="shared" si="3"/>
        <v>2999.8104437262341</v>
      </c>
      <c r="L10" s="7">
        <f t="shared" si="4"/>
        <v>3890.8432487934319</v>
      </c>
      <c r="M10" s="7">
        <f t="shared" si="5"/>
        <v>5954.1692140626765</v>
      </c>
      <c r="N10" s="7">
        <f t="shared" si="6"/>
        <v>8186.9826693361811</v>
      </c>
      <c r="O10" s="7">
        <f t="shared" si="7"/>
        <v>10620.950489949639</v>
      </c>
      <c r="P10" s="7">
        <f t="shared" si="8"/>
        <v>13321.192139936837</v>
      </c>
    </row>
    <row r="11" spans="1:16">
      <c r="A11" s="2" t="s">
        <v>2</v>
      </c>
      <c r="B11" s="4">
        <v>100</v>
      </c>
      <c r="C11" s="5" t="s">
        <v>1</v>
      </c>
      <c r="D11" s="2">
        <f>B11/(24*60*60)</f>
        <v>1.1574074074074073E-3</v>
      </c>
      <c r="E11" s="2" t="s">
        <v>8</v>
      </c>
      <c r="G11" s="2">
        <v>90</v>
      </c>
      <c r="H11" s="2">
        <f t="shared" si="0"/>
        <v>1.0416666666666667E-3</v>
      </c>
      <c r="I11" s="7">
        <f t="shared" si="1"/>
        <v>2469.8160008053278</v>
      </c>
      <c r="J11" s="8" t="str">
        <f t="shared" si="2"/>
        <v>turbulent</v>
      </c>
      <c r="K11" s="7">
        <f t="shared" si="3"/>
        <v>3374.7867491920133</v>
      </c>
      <c r="L11" s="7">
        <f t="shared" si="4"/>
        <v>4377.1986548926106</v>
      </c>
      <c r="M11" s="7">
        <f t="shared" si="5"/>
        <v>6698.440365820511</v>
      </c>
      <c r="N11" s="7">
        <f t="shared" si="6"/>
        <v>9210.3555030032039</v>
      </c>
      <c r="O11" s="7">
        <f t="shared" si="7"/>
        <v>11948.569301193344</v>
      </c>
      <c r="P11" s="7">
        <f t="shared" si="8"/>
        <v>14986.34115742894</v>
      </c>
    </row>
    <row r="12" spans="1:16">
      <c r="A12" s="2" t="s">
        <v>3</v>
      </c>
      <c r="B12" s="2">
        <v>30</v>
      </c>
      <c r="C12" s="5" t="s">
        <v>4</v>
      </c>
      <c r="D12" s="2">
        <f>B12/100</f>
        <v>0.3</v>
      </c>
      <c r="E12" s="2" t="s">
        <v>7</v>
      </c>
      <c r="G12" s="2">
        <v>100</v>
      </c>
      <c r="H12" s="2">
        <f t="shared" si="0"/>
        <v>1.1574074074074073E-3</v>
      </c>
      <c r="I12" s="7">
        <f>4*H12/(PI()*$D$12*$B$3)</f>
        <v>2744.2400008948089</v>
      </c>
      <c r="J12" s="8" t="str">
        <f t="shared" si="2"/>
        <v>turbulent</v>
      </c>
      <c r="K12" s="7">
        <f t="shared" si="3"/>
        <v>3749.7630546577925</v>
      </c>
      <c r="L12" s="7">
        <f t="shared" si="4"/>
        <v>4863.5540609917889</v>
      </c>
      <c r="M12" s="7">
        <f t="shared" si="5"/>
        <v>7442.7115175783456</v>
      </c>
      <c r="N12" s="7">
        <f t="shared" si="6"/>
        <v>10233.728336670225</v>
      </c>
      <c r="O12" s="7">
        <f t="shared" si="7"/>
        <v>13276.188112437047</v>
      </c>
      <c r="P12" s="7">
        <f t="shared" si="8"/>
        <v>16651.490174921044</v>
      </c>
    </row>
    <row r="14" spans="1:16">
      <c r="A14" s="2" t="s">
        <v>12</v>
      </c>
      <c r="B14" s="2">
        <v>2000</v>
      </c>
      <c r="C14" s="2" t="s">
        <v>13</v>
      </c>
    </row>
    <row r="15" spans="1:16">
      <c r="A15" s="2" t="s">
        <v>14</v>
      </c>
      <c r="B15" s="2">
        <f>(B14*PI()*D12*B3)/4</f>
        <v>8.4351762748885938E-4</v>
      </c>
      <c r="C15" s="2" t="s">
        <v>8</v>
      </c>
      <c r="D15" s="2">
        <f>B15*(24*60*60)</f>
        <v>72.879923015037448</v>
      </c>
      <c r="E15" s="2" t="s">
        <v>1</v>
      </c>
    </row>
    <row r="16" spans="1:16">
      <c r="A16" s="9" t="s">
        <v>15</v>
      </c>
      <c r="B16" s="10">
        <f>B14*B3/D12</f>
        <v>1.1933333333333334E-2</v>
      </c>
      <c r="C16" s="2" t="s">
        <v>16</v>
      </c>
      <c r="D16" s="2"/>
      <c r="E16" s="2"/>
    </row>
    <row r="18" spans="1:3">
      <c r="A18" s="1" t="s">
        <v>26</v>
      </c>
      <c r="B18" s="1" t="s">
        <v>27</v>
      </c>
      <c r="C18" s="1" t="s">
        <v>28</v>
      </c>
    </row>
    <row r="19" spans="1:3">
      <c r="A19" s="14" t="s">
        <v>24</v>
      </c>
      <c r="B19" s="2">
        <v>0</v>
      </c>
      <c r="C19" s="2">
        <v>2000</v>
      </c>
    </row>
    <row r="20" spans="1:3" ht="32.25" customHeight="1">
      <c r="A20" s="14"/>
      <c r="B20" s="2">
        <v>100</v>
      </c>
      <c r="C20" s="2">
        <v>2000</v>
      </c>
    </row>
    <row r="21" spans="1:3">
      <c r="A21" s="15" t="s">
        <v>29</v>
      </c>
      <c r="B21" s="11">
        <f>D15</f>
        <v>72.879923015037448</v>
      </c>
      <c r="C21" s="2">
        <v>0</v>
      </c>
    </row>
    <row r="22" spans="1:3" ht="17.25" customHeight="1">
      <c r="A22" s="16"/>
      <c r="B22" s="11">
        <f>B21</f>
        <v>72.879923015037448</v>
      </c>
      <c r="C22" s="2">
        <v>2000</v>
      </c>
    </row>
    <row r="23" spans="1:3">
      <c r="A23" s="15" t="s">
        <v>30</v>
      </c>
      <c r="B23" s="11">
        <f>B14*PI()*D12*B7/4*24*60*60</f>
        <v>19.543219579451382</v>
      </c>
      <c r="C23" s="2">
        <v>0</v>
      </c>
    </row>
    <row r="24" spans="1:3" ht="17.25" customHeight="1">
      <c r="A24" s="16"/>
      <c r="B24" s="11">
        <f>B23</f>
        <v>19.543219579451382</v>
      </c>
      <c r="C24" s="2">
        <v>2000</v>
      </c>
    </row>
  </sheetData>
  <sheetProtection algorithmName="SHA-512" hashValue="2UXfnshvLZO3GUrpv7HPgYGrznT5MjH/B+yw9x94lG4CXhGmMxMcqlE4rWZshNiHaaXhe/bGkwpnqPifDnGYPw==" saltValue="8V+xLDq5PWPLzjAVK/jp/g==" spinCount="100000" sheet="1" objects="1" scenarios="1" selectLockedCells="1"/>
  <mergeCells count="3">
    <mergeCell ref="A19:A20"/>
    <mergeCell ref="A21:A22"/>
    <mergeCell ref="A23:A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A3_Regim_curgere_Reynolds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</dc:creator>
  <cp:lastModifiedBy>Mihaela</cp:lastModifiedBy>
  <dcterms:created xsi:type="dcterms:W3CDTF">2022-03-02T15:40:13Z</dcterms:created>
  <dcterms:modified xsi:type="dcterms:W3CDTF">2022-05-31T11:16:38Z</dcterms:modified>
</cp:coreProperties>
</file>